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E:\___WORK 2024 03 24\__BN\5 - BN Táborská - chodník\_Export\"/>
    </mc:Choice>
  </mc:AlternateContent>
  <xr:revisionPtr revIDLastSave="0" documentId="13_ncr:1_{AFBFCADF-0AFE-4546-920B-A94127C47324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Rekapitulace stavby" sheetId="1" state="veryHidden" r:id="rId1"/>
    <sheet name="N5 - Benešov, chodník..." sheetId="2" r:id="rId2"/>
  </sheets>
  <definedNames>
    <definedName name="_xlnm._FilterDatabase" localSheetId="1" hidden="1">'N5 - Benešov, chodník...'!$C$121:$K$253</definedName>
    <definedName name="_xlnm.Print_Titles" localSheetId="1">'N5 - Benešov, chodník...'!$121:$121</definedName>
    <definedName name="_xlnm.Print_Titles" localSheetId="0">'Rekapitulace stavby'!$92:$92</definedName>
    <definedName name="_xlnm.Print_Area" localSheetId="1">'N5 - Benešov, chodník...'!$C$4:$J$76,'N5 - Benešov, chodník...'!$C$111:$J$253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T247" i="2"/>
  <c r="T246" i="2" s="1"/>
  <c r="R248" i="2"/>
  <c r="R247" i="2"/>
  <c r="R246" i="2"/>
  <c r="P248" i="2"/>
  <c r="P247" i="2"/>
  <c r="P246" i="2"/>
  <c r="BI245" i="2"/>
  <c r="BH245" i="2"/>
  <c r="BG245" i="2"/>
  <c r="BF245" i="2"/>
  <c r="T245" i="2"/>
  <c r="T244" i="2"/>
  <c r="R245" i="2"/>
  <c r="R244" i="2"/>
  <c r="P245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F116" i="2"/>
  <c r="E114" i="2"/>
  <c r="F87" i="2"/>
  <c r="E85" i="2"/>
  <c r="J22" i="2"/>
  <c r="E22" i="2"/>
  <c r="J119" i="2"/>
  <c r="J21" i="2"/>
  <c r="J19" i="2"/>
  <c r="E19" i="2"/>
  <c r="J118" i="2"/>
  <c r="J18" i="2"/>
  <c r="J16" i="2"/>
  <c r="E16" i="2"/>
  <c r="F90" i="2"/>
  <c r="J15" i="2"/>
  <c r="J13" i="2"/>
  <c r="E13" i="2"/>
  <c r="F89" i="2"/>
  <c r="J12" i="2"/>
  <c r="J10" i="2"/>
  <c r="J116" i="2"/>
  <c r="L90" i="1"/>
  <c r="AM90" i="1"/>
  <c r="AM89" i="1"/>
  <c r="L89" i="1"/>
  <c r="AM87" i="1"/>
  <c r="L87" i="1"/>
  <c r="L85" i="1"/>
  <c r="L84" i="1"/>
  <c r="J163" i="2"/>
  <c r="BK231" i="2"/>
  <c r="BK186" i="2"/>
  <c r="BK146" i="2"/>
  <c r="BK201" i="2"/>
  <c r="J157" i="2"/>
  <c r="BK215" i="2"/>
  <c r="BK134" i="2"/>
  <c r="J230" i="2"/>
  <c r="J159" i="2"/>
  <c r="J226" i="2"/>
  <c r="J140" i="2"/>
  <c r="J235" i="2"/>
  <c r="J192" i="2"/>
  <c r="BK251" i="2"/>
  <c r="BK172" i="2"/>
  <c r="J209" i="2"/>
  <c r="J253" i="2"/>
  <c r="BK212" i="2"/>
  <c r="J151" i="2"/>
  <c r="BK224" i="2"/>
  <c r="BK163" i="2"/>
  <c r="J232" i="2"/>
  <c r="J172" i="2"/>
  <c r="BK129" i="2"/>
  <c r="BK222" i="2"/>
  <c r="J189" i="2"/>
  <c r="BK218" i="2"/>
  <c r="J142" i="2"/>
  <c r="J206" i="2"/>
  <c r="J179" i="2"/>
  <c r="AS94" i="1"/>
  <c r="J215" i="2"/>
  <c r="BK189" i="2"/>
  <c r="J240" i="2"/>
  <c r="J183" i="2"/>
  <c r="J129" i="2"/>
  <c r="BK209" i="2"/>
  <c r="J152" i="2"/>
  <c r="BK192" i="2"/>
  <c r="BK150" i="2"/>
  <c r="BK235" i="2"/>
  <c r="J201" i="2"/>
  <c r="J130" i="2"/>
  <c r="BK183" i="2"/>
  <c r="BK152" i="2"/>
  <c r="J229" i="2"/>
  <c r="J168" i="2"/>
  <c r="J251" i="2"/>
  <c r="J202" i="2"/>
  <c r="J231" i="2"/>
  <c r="BK167" i="2"/>
  <c r="J242" i="2"/>
  <c r="J174" i="2"/>
  <c r="BK136" i="2"/>
  <c r="J228" i="2"/>
  <c r="BK176" i="2"/>
  <c r="BK229" i="2"/>
  <c r="BK159" i="2"/>
  <c r="BK226" i="2"/>
  <c r="J161" i="2"/>
  <c r="J224" i="2"/>
  <c r="BK206" i="2"/>
  <c r="BK238" i="2"/>
  <c r="BK205" i="2"/>
  <c r="BK240" i="2"/>
  <c r="J178" i="2"/>
  <c r="BK253" i="2"/>
  <c r="BK168" i="2"/>
  <c r="BK245" i="2"/>
  <c r="BK207" i="2"/>
  <c r="BK151" i="2"/>
  <c r="BK174" i="2"/>
  <c r="J238" i="2"/>
  <c r="BK203" i="2"/>
  <c r="J176" i="2"/>
  <c r="J248" i="2"/>
  <c r="J136" i="2"/>
  <c r="J197" i="2"/>
  <c r="BK252" i="2"/>
  <c r="BK185" i="2"/>
  <c r="BK142" i="2"/>
  <c r="BK228" i="2"/>
  <c r="J146" i="2"/>
  <c r="J205" i="2"/>
  <c r="J203" i="2"/>
  <c r="BK157" i="2"/>
  <c r="J222" i="2"/>
  <c r="BK161" i="2"/>
  <c r="BK236" i="2"/>
  <c r="J186" i="2"/>
  <c r="BK125" i="2"/>
  <c r="J212" i="2"/>
  <c r="J150" i="2"/>
  <c r="BK220" i="2"/>
  <c r="J167" i="2"/>
  <c r="BK248" i="2"/>
  <c r="J194" i="2"/>
  <c r="BK130" i="2"/>
  <c r="J185" i="2"/>
  <c r="J236" i="2"/>
  <c r="BK165" i="2"/>
  <c r="BK242" i="2"/>
  <c r="BK179" i="2"/>
  <c r="BK194" i="2"/>
  <c r="J134" i="2"/>
  <c r="J207" i="2"/>
  <c r="J125" i="2"/>
  <c r="BK230" i="2"/>
  <c r="J220" i="2"/>
  <c r="J165" i="2"/>
  <c r="BK232" i="2"/>
  <c r="BK197" i="2"/>
  <c r="BK202" i="2"/>
  <c r="J252" i="2"/>
  <c r="J218" i="2"/>
  <c r="BK140" i="2"/>
  <c r="J245" i="2"/>
  <c r="BK178" i="2"/>
  <c r="BK177" i="2" l="1"/>
  <c r="J177" i="2" s="1"/>
  <c r="J97" i="2" s="1"/>
  <c r="T124" i="2"/>
  <c r="R204" i="2"/>
  <c r="P124" i="2"/>
  <c r="R177" i="2"/>
  <c r="P200" i="2"/>
  <c r="BK234" i="2"/>
  <c r="J234" i="2"/>
  <c r="J100" i="2"/>
  <c r="BK124" i="2"/>
  <c r="BK200" i="2"/>
  <c r="J200" i="2"/>
  <c r="J98" i="2"/>
  <c r="R200" i="2"/>
  <c r="R123" i="2" s="1"/>
  <c r="R122" i="2" s="1"/>
  <c r="T200" i="2"/>
  <c r="R234" i="2"/>
  <c r="R124" i="2"/>
  <c r="P177" i="2"/>
  <c r="T204" i="2"/>
  <c r="P250" i="2"/>
  <c r="T177" i="2"/>
  <c r="P204" i="2"/>
  <c r="T234" i="2"/>
  <c r="R250" i="2"/>
  <c r="BK204" i="2"/>
  <c r="J204" i="2" s="1"/>
  <c r="J99" i="2" s="1"/>
  <c r="P234" i="2"/>
  <c r="BK250" i="2"/>
  <c r="J250" i="2"/>
  <c r="J104" i="2"/>
  <c r="T250" i="2"/>
  <c r="BK244" i="2"/>
  <c r="J244" i="2" s="1"/>
  <c r="J101" i="2" s="1"/>
  <c r="BK247" i="2"/>
  <c r="BK246" i="2" s="1"/>
  <c r="J246" i="2" s="1"/>
  <c r="J102" i="2" s="1"/>
  <c r="J90" i="2"/>
  <c r="BE125" i="2"/>
  <c r="BE129" i="2"/>
  <c r="BE163" i="2"/>
  <c r="BE189" i="2"/>
  <c r="BE192" i="2"/>
  <c r="BE203" i="2"/>
  <c r="BE209" i="2"/>
  <c r="BE232" i="2"/>
  <c r="BE142" i="2"/>
  <c r="BE165" i="2"/>
  <c r="BE220" i="2"/>
  <c r="BE253" i="2"/>
  <c r="F119" i="2"/>
  <c r="BE130" i="2"/>
  <c r="BE146" i="2"/>
  <c r="BE151" i="2"/>
  <c r="BE157" i="2"/>
  <c r="BE176" i="2"/>
  <c r="BE212" i="2"/>
  <c r="BE215" i="2"/>
  <c r="BE251" i="2"/>
  <c r="J87" i="2"/>
  <c r="BE150" i="2"/>
  <c r="BE179" i="2"/>
  <c r="BE224" i="2"/>
  <c r="BE226" i="2"/>
  <c r="BE231" i="2"/>
  <c r="BE238" i="2"/>
  <c r="BE252" i="2"/>
  <c r="J89" i="2"/>
  <c r="BE161" i="2"/>
  <c r="BE167" i="2"/>
  <c r="BE186" i="2"/>
  <c r="BE194" i="2"/>
  <c r="BE202" i="2"/>
  <c r="BE228" i="2"/>
  <c r="F118" i="2"/>
  <c r="BE197" i="2"/>
  <c r="BE205" i="2"/>
  <c r="BE229" i="2"/>
  <c r="BE235" i="2"/>
  <c r="BE245" i="2"/>
  <c r="BE152" i="2"/>
  <c r="BE159" i="2"/>
  <c r="BE168" i="2"/>
  <c r="BE172" i="2"/>
  <c r="BE174" i="2"/>
  <c r="BE201" i="2"/>
  <c r="BE206" i="2"/>
  <c r="BE207" i="2"/>
  <c r="BE222" i="2"/>
  <c r="BE134" i="2"/>
  <c r="BE136" i="2"/>
  <c r="BE140" i="2"/>
  <c r="BE178" i="2"/>
  <c r="BE183" i="2"/>
  <c r="BE185" i="2"/>
  <c r="BE218" i="2"/>
  <c r="BE230" i="2"/>
  <c r="BE236" i="2"/>
  <c r="BE240" i="2"/>
  <c r="BE242" i="2"/>
  <c r="BE248" i="2"/>
  <c r="F35" i="2"/>
  <c r="BD95" i="1" s="1"/>
  <c r="BD94" i="1" s="1"/>
  <c r="W33" i="1" s="1"/>
  <c r="F32" i="2"/>
  <c r="BA95" i="1" s="1"/>
  <c r="BA94" i="1" s="1"/>
  <c r="AW94" i="1" s="1"/>
  <c r="AK30" i="1" s="1"/>
  <c r="F33" i="2"/>
  <c r="BB95" i="1" s="1"/>
  <c r="BB94" i="1" s="1"/>
  <c r="AX94" i="1" s="1"/>
  <c r="J32" i="2"/>
  <c r="AW95" i="1" s="1"/>
  <c r="F34" i="2"/>
  <c r="BC95" i="1"/>
  <c r="BC94" i="1" s="1"/>
  <c r="AY94" i="1" s="1"/>
  <c r="P123" i="2" l="1"/>
  <c r="P122" i="2"/>
  <c r="AU95" i="1" s="1"/>
  <c r="AU94" i="1" s="1"/>
  <c r="BK123" i="2"/>
  <c r="J123" i="2" s="1"/>
  <c r="J95" i="2" s="1"/>
  <c r="T123" i="2"/>
  <c r="T122" i="2"/>
  <c r="J124" i="2"/>
  <c r="J96" i="2"/>
  <c r="J247" i="2"/>
  <c r="J103" i="2"/>
  <c r="W32" i="1"/>
  <c r="W30" i="1"/>
  <c r="F31" i="2"/>
  <c r="AZ95" i="1" s="1"/>
  <c r="AZ94" i="1" s="1"/>
  <c r="W29" i="1" s="1"/>
  <c r="J31" i="2"/>
  <c r="AV95" i="1" s="1"/>
  <c r="AT95" i="1" s="1"/>
  <c r="W31" i="1"/>
  <c r="BK122" i="2" l="1"/>
  <c r="J122" i="2" s="1"/>
  <c r="J28" i="2" s="1"/>
  <c r="AG95" i="1" s="1"/>
  <c r="AG94" i="1" s="1"/>
  <c r="AK26" i="1" s="1"/>
  <c r="AK35" i="1" s="1"/>
  <c r="AV94" i="1"/>
  <c r="AK29" i="1" s="1"/>
  <c r="J37" i="2" l="1"/>
  <c r="J94" i="2"/>
  <c r="AN95" i="1"/>
  <c r="AT94" i="1"/>
  <c r="AN94" i="1" l="1"/>
</calcChain>
</file>

<file path=xl/sharedStrings.xml><?xml version="1.0" encoding="utf-8"?>
<sst xmlns="http://schemas.openxmlformats.org/spreadsheetml/2006/main" count="1688" uniqueCount="423">
  <si>
    <t>Export Komplet</t>
  </si>
  <si>
    <t/>
  </si>
  <si>
    <t>2.0</t>
  </si>
  <si>
    <t>ZAMOK</t>
  </si>
  <si>
    <t>False</t>
  </si>
  <si>
    <t>{b9181ac1-ea82-497b-88e4-c4df91a4f08b}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</si>
  <si>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</si>
  <si>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</si>
  <si>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</si>
  <si>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</si>
  <si>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</si>
  <si>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</si>
  <si>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</si>
  <si>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</si>
  <si>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N18755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</si>
  <si>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</si>
  <si>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</si>
  <si>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Benešov, chodník ul. Táborská v úseku ČS PHM OMW - ul. Husova</t>
  </si>
  <si>
    <t>KSO:</t>
  </si>
  <si>
    <t>CC-CZ:</t>
  </si>
  <si>
    <t>Místo:</t>
  </si>
  <si>
    <t xml:space="preserve"> </t>
  </si>
  <si>
    <t>Datum:</t>
  </si>
  <si>
    <t>6. 3. 2024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</si>
  <si>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</si>
  <si>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</si>
  <si>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</si>
  <si>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</si>
  <si>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</si>
  <si>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</si>
  <si>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</si>
  <si>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</si>
  <si>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</si>
  <si>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</si>
  <si>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</si>
  <si>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</si>
  <si>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</si>
  <si>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</si>
  <si>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</si>
  <si>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</si>
  <si>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</si>
  <si>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</si>
  <si>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</si>
  <si>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</si>
  <si>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</si>
  <si>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</si>
  <si>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</si>
  <si>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</si>
  <si>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</si>
  <si>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</si>
  <si>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</si>
  <si>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</si>
  <si>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</si>
  <si>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</si>
  <si>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</si>
  <si>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</si>
  <si>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</si>
  <si>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</si>
  <si>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</si>
  <si>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</si>
  <si>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</si>
  <si>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</si>
  <si>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</si>
  <si>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</si>
  <si>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</si>
  <si>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</si>
  <si>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</si>
  <si>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</si>
  <si>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</si>
  <si>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</si>
  <si>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</si>
  <si>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</si>
  <si>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</si>
  <si>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</si>
  <si>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</si>
  <si>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</si>
  <si>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</si>
  <si>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</si>
  <si>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</si>
  <si>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</si>
  <si>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</si>
  <si>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</si>
  <si>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</si>
  <si>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</si>
  <si>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</si>
  <si>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</si>
  <si>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</si>
  <si>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</si>
  <si>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</si>
  <si>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</si>
  <si>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</si>
  <si>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</si>
  <si>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</si>
  <si>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</si>
  <si>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</si>
  <si>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</si>
  <si>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</si>
  <si>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</si>
  <si>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</si>
  <si>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</si>
  <si>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</si>
  <si>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</si>
  <si>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</si>
  <si>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</si>
  <si>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</si>
  <si>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</si>
  <si>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</si>
  <si>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</si>
  <si>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</si>
  <si>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</si>
  <si>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</si>
  <si>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</si>
  <si>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</si>
  <si>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</si>
  <si>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</si>
  <si>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</si>
  <si>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</si>
  <si>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</si>
  <si>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</si>
  <si>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-518753140</t>
  </si>
  <si>
    <t>VV</t>
  </si>
  <si>
    <t>"pročištění za obrubou RŠ kanal - smrčí"   4*1</t>
  </si>
  <si>
    <t>"pročištění u plotu " 4*1</t>
  </si>
  <si>
    <t>Součet</t>
  </si>
  <si>
    <t>112101121</t>
  </si>
  <si>
    <t>Odstranění stromů jehličnatých průměru kmene přes 100 do 300 mm</t>
  </si>
  <si>
    <t>kus</t>
  </si>
  <si>
    <t>353489916</t>
  </si>
  <si>
    <t>3</t>
  </si>
  <si>
    <t>113106171</t>
  </si>
  <si>
    <t>Rozebrání dlažeb vozovek ze zámkové dlažby s ložem z kameniva ručně</t>
  </si>
  <si>
    <t>-1071665329</t>
  </si>
  <si>
    <t>"úsek 1 - Citroen + úsek 2 KU "  123,09</t>
  </si>
  <si>
    <t>"popel pole" 2,4</t>
  </si>
  <si>
    <t>113107312</t>
  </si>
  <si>
    <t>Odstranění podkladu z kameniva těženého tl přes 100 do 200 mm strojně pl do 50 m2</t>
  </si>
  <si>
    <t>-293163801</t>
  </si>
  <si>
    <t>"neúnosný podklad"   766,06</t>
  </si>
  <si>
    <t>5</t>
  </si>
  <si>
    <t>113107142</t>
  </si>
  <si>
    <t>Odstranění podkladu živičného tl 100 mm ručně</t>
  </si>
  <si>
    <t>-1344776905</t>
  </si>
  <si>
    <t>"AC chodník - 20%"  640,58*0,2</t>
  </si>
  <si>
    <t>"Napojení  na silnici u obrub" 95*0,5</t>
  </si>
  <si>
    <t>6</t>
  </si>
  <si>
    <t>113107342</t>
  </si>
  <si>
    <t>Odstranění podkladu živičného tl přes 50 do 100 mm strojně pl do 50 m2</t>
  </si>
  <si>
    <t>1720012923</t>
  </si>
  <si>
    <t>"Napojení na AC chodník - 80%"  640,58*0,8</t>
  </si>
  <si>
    <t>7</t>
  </si>
  <si>
    <t>113201112</t>
  </si>
  <si>
    <t>Vytrhání obrub silničních ležatých</t>
  </si>
  <si>
    <t>m</t>
  </si>
  <si>
    <t>-493818210</t>
  </si>
  <si>
    <t>"vjezdy" 56,2</t>
  </si>
  <si>
    <t>"popelnice u smrku - snížení pro nájezd" 3</t>
  </si>
  <si>
    <t>8</t>
  </si>
  <si>
    <t>113202111</t>
  </si>
  <si>
    <t>Vytrhání obrub krajníků obrubníků stojatých</t>
  </si>
  <si>
    <t>561811975</t>
  </si>
  <si>
    <t>"chodník - tráva"  96,8</t>
  </si>
  <si>
    <t>"napojení " 5+3</t>
  </si>
  <si>
    <t>9</t>
  </si>
  <si>
    <t>113203111</t>
  </si>
  <si>
    <t>Vytrhání obrub z dlažebních kostek</t>
  </si>
  <si>
    <t>-493905420</t>
  </si>
  <si>
    <t>10</t>
  </si>
  <si>
    <t>113204111</t>
  </si>
  <si>
    <t>Vytrhání obrub záhonových</t>
  </si>
  <si>
    <t>-848591393</t>
  </si>
  <si>
    <t>11</t>
  </si>
  <si>
    <t>120901121</t>
  </si>
  <si>
    <t>Bourání zdiva z betonu prostého neprokládaného v odkopávkách nebo prokopávkách ručně</t>
  </si>
  <si>
    <t>m3</t>
  </si>
  <si>
    <t>1878940483</t>
  </si>
  <si>
    <t>"bourání beton lože obrub " 295,54*0,25*0,3</t>
  </si>
  <si>
    <t>"bourání zdi okolo kanal. šachty - pod smrky" 3*0,4*0,4</t>
  </si>
  <si>
    <t>"bourání zdí angl. dvorků " 3*0</t>
  </si>
  <si>
    <t>132251101</t>
  </si>
  <si>
    <t>Hloubení rýh nezapažených š do 800 mm v hornině třídy těžitelnosti I skupiny 3 objem do 20 m3 strojně</t>
  </si>
  <si>
    <t>-1178835023</t>
  </si>
  <si>
    <t>"rýhy pro obruby/ tráva" (206,3+6+7+2*3+2)*0,4*0,4</t>
  </si>
  <si>
    <t>58</t>
  </si>
  <si>
    <t>139001101</t>
  </si>
  <si>
    <t>Příplatek za ztížení vykopávky v blízkosti podzemního vedení</t>
  </si>
  <si>
    <t>-1485587504</t>
  </si>
  <si>
    <t>"objem rýh 75%"  (22,646+36,368)*0,75</t>
  </si>
  <si>
    <t>13</t>
  </si>
  <si>
    <t>162751157</t>
  </si>
  <si>
    <t>Vodorovné přemístění přes 9 000 do 10000 m výkopku/sypaniny z horniny třídy těžitelnosti III skupiny 6 a 7</t>
  </si>
  <si>
    <t>31658049</t>
  </si>
  <si>
    <t>22,646+36,368</t>
  </si>
  <si>
    <t>14</t>
  </si>
  <si>
    <t>162751159</t>
  </si>
  <si>
    <t>Příplatek k vodorovnému přemístění výkopku/sypaniny z horniny třídy těžitelnosti III skupiny 6 a 7 ZKD 1000 m přes 10000 m</t>
  </si>
  <si>
    <t>-661558957</t>
  </si>
  <si>
    <t>"celkem 18km" (18-10)*59,014</t>
  </si>
  <si>
    <t>15</t>
  </si>
  <si>
    <t>171201231</t>
  </si>
  <si>
    <t>Poplatek za uložení zeminy a kamení na recyklační skládce (skládkovné) kód odpadu 17 05 04</t>
  </si>
  <si>
    <t>t</t>
  </si>
  <si>
    <t>-957174735</t>
  </si>
  <si>
    <t>22,646*2,5+36,368*2</t>
  </si>
  <si>
    <t>16</t>
  </si>
  <si>
    <t>171251201</t>
  </si>
  <si>
    <t>Uložení sypaniny na skládky nebo meziskládky</t>
  </si>
  <si>
    <t>-902691508</t>
  </si>
  <si>
    <t>17</t>
  </si>
  <si>
    <t>181152302</t>
  </si>
  <si>
    <t>Úprava pláně pro silnice a dálnice v zářezech se zhutněním</t>
  </si>
  <si>
    <t>1258313196</t>
  </si>
  <si>
    <t>"úprava základní plochy vč. předlažby" 763,66</t>
  </si>
  <si>
    <t>"úprava pod obruby" 295*0,35</t>
  </si>
  <si>
    <t>18</t>
  </si>
  <si>
    <t>181311103</t>
  </si>
  <si>
    <t>Rozprostření ornice tl vrstvy do 200 mm v rovině nebo ve svahu do 1:5 ručně</t>
  </si>
  <si>
    <t>1228277580</t>
  </si>
  <si>
    <t>"úprava pásu za obrubou š. 1,5m 25%" (200)*1,5*0,25</t>
  </si>
  <si>
    <t>19</t>
  </si>
  <si>
    <t>181351003</t>
  </si>
  <si>
    <t>Rozprostření ornice tl vrstvy do 200 mm pl do 100 m2 v rovině nebo ve svahu do 1:5 strojně</t>
  </si>
  <si>
    <t>-1911561457</t>
  </si>
  <si>
    <t>"úprava pásu za obrubou š. 1,5m 75%" (200)*1,5*0,75</t>
  </si>
  <si>
    <t>20</t>
  </si>
  <si>
    <t>M</t>
  </si>
  <si>
    <t>10364100</t>
  </si>
  <si>
    <t>zemina pro terénní úpravy - tříděná</t>
  </si>
  <si>
    <t>-890549489</t>
  </si>
  <si>
    <t>Komunikace pozemní</t>
  </si>
  <si>
    <t>564760111</t>
  </si>
  <si>
    <t>Podklad z kameniva hrubého drceného vel. 16-32 mm plochy přes 100 m2 tl 200 mm</t>
  </si>
  <si>
    <t>-278017528</t>
  </si>
  <si>
    <t>22</t>
  </si>
  <si>
    <t>566501111</t>
  </si>
  <si>
    <t>Úprava krytu z kameniva drceného pro nový kryt s doplněním kameniva drceného přes 0,08 do 0,10 m3/m2</t>
  </si>
  <si>
    <t>-64950779</t>
  </si>
  <si>
    <t>"ŠD chodník" 774,86</t>
  </si>
  <si>
    <t>"ŠD pod obruby" 301,3*0,35</t>
  </si>
  <si>
    <t>23</t>
  </si>
  <si>
    <t>572340112</t>
  </si>
  <si>
    <t>Vyspravení krytu komunikací po překopech plochy do 15 m2 asfaltovým betonem ACO (AB) tl 70 mm</t>
  </si>
  <si>
    <t>1357086508</t>
  </si>
  <si>
    <t>"Napojení na AC komunikaci v š. 0,5m" (82+6+7+3)*0,5</t>
  </si>
  <si>
    <t>24</t>
  </si>
  <si>
    <t>596211110</t>
  </si>
  <si>
    <t>Kladení zámkové dlažby komunikací pro pěší ručně tl 60 mm skupiny A pl do 50 m2</t>
  </si>
  <si>
    <t>-1264087683</t>
  </si>
  <si>
    <t>25</t>
  </si>
  <si>
    <t>59245018</t>
  </si>
  <si>
    <t>dlažba tvar obdélník betonová 200x100x60mm přírodní</t>
  </si>
  <si>
    <t>512539826</t>
  </si>
  <si>
    <t>"ZD tl. 60mm bez signálních pásů" 382,49</t>
  </si>
  <si>
    <t>382,49*1,03 'Přepočtené koeficientem množství</t>
  </si>
  <si>
    <t>53</t>
  </si>
  <si>
    <t>59245006</t>
  </si>
  <si>
    <t>dlažba pro nevidomé betonová 200x100mm tl 60mm barevná</t>
  </si>
  <si>
    <t>-1377949744</t>
  </si>
  <si>
    <t>"signální pásy" 12,8</t>
  </si>
  <si>
    <t>12,8*1,03 'Přepočtené koeficientem množství</t>
  </si>
  <si>
    <t>54</t>
  </si>
  <si>
    <t>596211210</t>
  </si>
  <si>
    <t>Kladení zámkové dlažby komunikací pro pěší ručně tl 80 mm skupiny A pl do 50 m2</t>
  </si>
  <si>
    <t>-236942320</t>
  </si>
  <si>
    <t>"vjezdy k BD + vjezd za citroen" 379,58</t>
  </si>
  <si>
    <t>55</t>
  </si>
  <si>
    <t>59245009</t>
  </si>
  <si>
    <t>dlažba skladebná betonová 100x100mm tl 80mm barevná</t>
  </si>
  <si>
    <t>2032842880</t>
  </si>
  <si>
    <t>"vjezdy bez signál.pásu" 346,44</t>
  </si>
  <si>
    <t>346,44*1,03 'Přepočtené koeficientem množství</t>
  </si>
  <si>
    <t>56</t>
  </si>
  <si>
    <t>59245225</t>
  </si>
  <si>
    <t>dlažba pro nevidomé betonová 200x100mm tl 80mm přírodní</t>
  </si>
  <si>
    <t>1761713575</t>
  </si>
  <si>
    <t>"signál.pásy vjezdů" 33,4</t>
  </si>
  <si>
    <t>33,4*1,03 'Přepočtené koeficientem množství</t>
  </si>
  <si>
    <t>Trubní vedení</t>
  </si>
  <si>
    <t>26</t>
  </si>
  <si>
    <t>899132212</t>
  </si>
  <si>
    <t>Výměna (výšková úprava) poklopu vodovodního samonivelačního nebo pevného šoupátkového</t>
  </si>
  <si>
    <t>-1868374102</t>
  </si>
  <si>
    <t>27</t>
  </si>
  <si>
    <t>899133211</t>
  </si>
  <si>
    <t>Výměna (výšková úprava) vtokové mříže uliční vpusti s použitím betonových vyrovnávacích prvků</t>
  </si>
  <si>
    <t>-305181515</t>
  </si>
  <si>
    <t>28</t>
  </si>
  <si>
    <t>59224480</t>
  </si>
  <si>
    <t>mříž vtoková s rámem pro uliční vpusť 500x500, zatížení 25 tun</t>
  </si>
  <si>
    <t>-415646154</t>
  </si>
  <si>
    <t>Ostatní konstrukce a práce, bourání</t>
  </si>
  <si>
    <t>29</t>
  </si>
  <si>
    <t>914111111</t>
  </si>
  <si>
    <t>Montáž svislé dopravní značky do velikosti 1 m2 objímkami na sloupek nebo konzolu</t>
  </si>
  <si>
    <t>611307209</t>
  </si>
  <si>
    <t>30</t>
  </si>
  <si>
    <t>914511111</t>
  </si>
  <si>
    <t>Montáž sloupku dopravních značek délky do 3,5 m s betonovým základem</t>
  </si>
  <si>
    <t>1041502798</t>
  </si>
  <si>
    <t>31</t>
  </si>
  <si>
    <t>916131213</t>
  </si>
  <si>
    <t>Osazení silničního obrubníku betonového stojatého s boční opěrou do lože z betonu prostého</t>
  </si>
  <si>
    <t>1372516169</t>
  </si>
  <si>
    <t>"obrubník chodník/silnice" 95</t>
  </si>
  <si>
    <t>32</t>
  </si>
  <si>
    <t>59217029</t>
  </si>
  <si>
    <t>obrubník betonový silniční nájezdový 1000x150x150mm</t>
  </si>
  <si>
    <t>-1444258821</t>
  </si>
  <si>
    <t>"nájezdy, přechody" 82</t>
  </si>
  <si>
    <t>82*1,02 'Přepočtené koeficientem množství</t>
  </si>
  <si>
    <t>33</t>
  </si>
  <si>
    <t>59217030</t>
  </si>
  <si>
    <t>obrubník betonový silniční přechodový 1000x150x150-250mm</t>
  </si>
  <si>
    <t>-505753684</t>
  </si>
  <si>
    <t>6*1,02 'Přepočtené koeficientem množství</t>
  </si>
  <si>
    <t>34</t>
  </si>
  <si>
    <t>59217031</t>
  </si>
  <si>
    <t>obrubník betonový silniční 1000x150x250mm</t>
  </si>
  <si>
    <t>-648745239</t>
  </si>
  <si>
    <t>7*1,02 'Přepočtené koeficientem množství</t>
  </si>
  <si>
    <t>35</t>
  </si>
  <si>
    <t>916231213</t>
  </si>
  <si>
    <t>Osazení chodníkového obrubníku betonového stojatého s boční opěrou do lože z betonu prostého</t>
  </si>
  <si>
    <t>963599228</t>
  </si>
  <si>
    <t>"obruby chodník/tráva "  206,3</t>
  </si>
  <si>
    <t>36</t>
  </si>
  <si>
    <t>59217016</t>
  </si>
  <si>
    <t>obrubník betonový chodníkový 1000x80x250mm</t>
  </si>
  <si>
    <t>-1888550974</t>
  </si>
  <si>
    <t>206,3*1,02 'Přepočtené koeficientem množství</t>
  </si>
  <si>
    <t>59</t>
  </si>
  <si>
    <t>916241113</t>
  </si>
  <si>
    <t>Osazení obrubníku kamenného ležatého s boční opěrou do lože z betonu prostého</t>
  </si>
  <si>
    <t>510262775</t>
  </si>
  <si>
    <t>"popelnice u smrku" 3</t>
  </si>
  <si>
    <t>37</t>
  </si>
  <si>
    <t>916991121</t>
  </si>
  <si>
    <t>Lože pod obrubníky, krajníky nebo obruby z dlažebních kostek z betonu prostého</t>
  </si>
  <si>
    <t>1099900963</t>
  </si>
  <si>
    <t>(301,3+3)*0,25*0,25</t>
  </si>
  <si>
    <t>38</t>
  </si>
  <si>
    <t>919112212</t>
  </si>
  <si>
    <t>Řezání spár pro vytvoření komůrky š 10 mm hl 20 mm pro těsnící zálivku v živičném krytu</t>
  </si>
  <si>
    <t>-785225085</t>
  </si>
  <si>
    <t>" napojení na stávající povrchy" 95*1,1</t>
  </si>
  <si>
    <t>39</t>
  </si>
  <si>
    <t>919122111</t>
  </si>
  <si>
    <t>Těsnění spár zálivkou za tepla pro komůrky š 10 mm hl 20 mm s těsnicím profilem</t>
  </si>
  <si>
    <t>807977816</t>
  </si>
  <si>
    <t>40</t>
  </si>
  <si>
    <t>919735111</t>
  </si>
  <si>
    <t>Řezání stávajícího živičného krytu hl do 50 mm</t>
  </si>
  <si>
    <t>-1363206413</t>
  </si>
  <si>
    <t>41</t>
  </si>
  <si>
    <t>966006132</t>
  </si>
  <si>
    <t>Odstranění značek dopravních nebo orientačních se sloupky s betonovými patkami</t>
  </si>
  <si>
    <t>382908368</t>
  </si>
  <si>
    <t>57</t>
  </si>
  <si>
    <t>976024311</t>
  </si>
  <si>
    <t>Vybourání kamenných obrub zdiva šachet průřezu přes 0,03 m2</t>
  </si>
  <si>
    <t>-808471132</t>
  </si>
  <si>
    <t>42</t>
  </si>
  <si>
    <t>976085311</t>
  </si>
  <si>
    <t>Vybourání kanalizačních rámů včetně poklopů nebo mříží pl do 0,6 m2</t>
  </si>
  <si>
    <t>-234351746</t>
  </si>
  <si>
    <t>"mříže angl. dvorků" 4</t>
  </si>
  <si>
    <t>997</t>
  </si>
  <si>
    <t>Přesun sutě</t>
  </si>
  <si>
    <t>43</t>
  </si>
  <si>
    <t>997221551</t>
  </si>
  <si>
    <t>Vodorovná doprava suti ze sypkých materiálů do 1 km</t>
  </si>
  <si>
    <t>-2050929</t>
  </si>
  <si>
    <t>44</t>
  </si>
  <si>
    <t>997221559</t>
  </si>
  <si>
    <t>Příplatek ZKD 1 km u vodorovné dopravy suti ze sypkých materiálů</t>
  </si>
  <si>
    <t>1800515580</t>
  </si>
  <si>
    <t>472,196*17 'Přepočtené koeficientem množství</t>
  </si>
  <si>
    <t>45</t>
  </si>
  <si>
    <t>997221861</t>
  </si>
  <si>
    <t>Poplatek za uložení stavebního odpadu na recyklační skládce (skládkovné) z prostého betonu pod kódem 17 01 01</t>
  </si>
  <si>
    <t>1924701141</t>
  </si>
  <si>
    <t>"vybourané obruby + dlažba"  77,37</t>
  </si>
  <si>
    <t>46</t>
  </si>
  <si>
    <t>997221873</t>
  </si>
  <si>
    <t>Poplatek za uložení stavebního odpadu na recyklační skládce (skládkovné) zeminy a kamení zatříděného do Katalogu odpadů pod kódem 17 05 04</t>
  </si>
  <si>
    <t>294929502</t>
  </si>
  <si>
    <t>"celkem ŠD " 242,579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</si>
  <si>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</si>
  <si>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</si>
  <si>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</si>
  <si>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-268513354</t>
  </si>
  <si>
    <t>151,378</t>
  </si>
  <si>
    <t>998</t>
  </si>
  <si>
    <t>Přesun hmot</t>
  </si>
  <si>
    <t>48</t>
  </si>
  <si>
    <t>998229112</t>
  </si>
  <si>
    <t>Přesun hmot ruční pro pozemní komunikace s krytem dlážděným na vzdálenost do 50 m</t>
  </si>
  <si>
    <t>1271138946</t>
  </si>
  <si>
    <t>PSV</t>
  </si>
  <si>
    <t>Práce a dodávky PSV</t>
  </si>
  <si>
    <t>767</t>
  </si>
  <si>
    <t>Konstrukce zámečnické</t>
  </si>
  <si>
    <t>49</t>
  </si>
  <si>
    <t>767995112</t>
  </si>
  <si>
    <t>Montáž atypických zámečnických konstrukcí hm přes 5 do 10 kg</t>
  </si>
  <si>
    <t>kg</t>
  </si>
  <si>
    <t>-451716633</t>
  </si>
  <si>
    <t>"zpětné osazení mříží" 4*10</t>
  </si>
  <si>
    <t>VRN</t>
  </si>
  <si>
    <t>Vedlejší rozpočtové náklady</t>
  </si>
  <si>
    <t>50</t>
  </si>
  <si>
    <t>030001000</t>
  </si>
  <si>
    <t>Zařízení staveniště</t>
  </si>
  <si>
    <t>kpl</t>
  </si>
  <si>
    <t>1024</t>
  </si>
  <si>
    <t>-8927748</t>
  </si>
  <si>
    <t>51</t>
  </si>
  <si>
    <t>043002000</t>
  </si>
  <si>
    <t>Zkoušky a ostatní měření - kontrola vedení inženýrských sítí</t>
  </si>
  <si>
    <t>-996157781</t>
  </si>
  <si>
    <t>52</t>
  </si>
  <si>
    <t>070001000</t>
  </si>
  <si>
    <t xml:space="preserve">Provozní vlivy - DIO </t>
  </si>
  <si>
    <t>746846927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</si>
</sst>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8"/>
      <c r="BE5" s="17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8"/>
      <c r="BE6" s="17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2"/>
      <c r="BS8" s="15" t="s">
        <v>6</v>
      </c>
    </row>
    <row r="9" spans="1:74" ht="14.45" customHeight="1">
      <c r="B9" s="18"/>
      <c r="AR9" s="18"/>
      <c r="BE9" s="17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2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72"/>
      <c r="BS11" s="15" t="s">
        <v>6</v>
      </c>
    </row>
    <row r="12" spans="1:74" ht="6.95" customHeight="1">
      <c r="B12" s="18"/>
      <c r="AR12" s="18"/>
      <c r="BE12" s="172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72"/>
      <c r="BS13" s="15" t="s">
        <v>6</v>
      </c>
    </row>
    <row r="14" spans="1:74" ht="12.75">
      <c r="B14" s="18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5" t="s">
        <v>26</v>
      </c>
      <c r="AN14" s="27" t="s">
        <v>28</v>
      </c>
      <c r="AR14" s="18"/>
      <c r="BE14" s="172"/>
      <c r="BS14" s="15" t="s">
        <v>6</v>
      </c>
    </row>
    <row r="15" spans="1:74" ht="6.95" customHeight="1">
      <c r="B15" s="18"/>
      <c r="AR15" s="18"/>
      <c r="BE15" s="172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72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72"/>
      <c r="BS17" s="15" t="s">
        <v>30</v>
      </c>
    </row>
    <row r="18" spans="2:71" ht="6.95" customHeight="1">
      <c r="B18" s="18"/>
      <c r="AR18" s="18"/>
      <c r="BE18" s="172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72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72"/>
      <c r="BS20" s="15" t="s">
        <v>30</v>
      </c>
    </row>
    <row r="21" spans="2:71" ht="6.95" customHeight="1">
      <c r="B21" s="18"/>
      <c r="AR21" s="18"/>
      <c r="BE21" s="172"/>
    </row>
    <row r="22" spans="2:71" ht="12" customHeight="1">
      <c r="B22" s="18"/>
      <c r="D22" s="25" t="s">
        <v>32</v>
      </c>
      <c r="AR22" s="18"/>
      <c r="BE22" s="172"/>
    </row>
    <row r="23" spans="2:71" ht="16.5" customHeight="1">
      <c r="B23" s="1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8"/>
      <c r="BE23" s="172"/>
    </row>
    <row r="24" spans="2:71" ht="6.95" customHeight="1">
      <c r="B24" s="18"/>
      <c r="AR24" s="18"/>
      <c r="BE24" s="17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2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0">
        <f>ROUND(AG94,2)</f>
        <v>0</v>
      </c>
      <c r="AL26" s="181"/>
      <c r="AM26" s="181"/>
      <c r="AN26" s="181"/>
      <c r="AO26" s="181"/>
      <c r="AR26" s="30"/>
      <c r="BE26" s="172"/>
    </row>
    <row r="27" spans="2:71" s="1" customFormat="1" ht="6.95" customHeight="1">
      <c r="B27" s="30"/>
      <c r="AR27" s="30"/>
      <c r="BE27" s="172"/>
    </row>
    <row r="28" spans="2:71" s="1" customFormat="1" ht="12.75">
      <c r="B28" s="30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30"/>
      <c r="BE28" s="172"/>
    </row>
    <row r="29" spans="2:71" s="2" customFormat="1" ht="14.45" customHeight="1">
      <c r="B29" s="34"/>
      <c r="D29" s="25" t="s">
        <v>37</v>
      </c>
      <c r="F29" s="25" t="s">
        <v>38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4"/>
      <c r="BE29" s="173"/>
    </row>
    <row r="30" spans="2:71" s="2" customFormat="1" ht="14.45" customHeight="1">
      <c r="B30" s="34"/>
      <c r="F30" s="25" t="s">
        <v>39</v>
      </c>
      <c r="L30" s="185">
        <v>0.12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4"/>
      <c r="BE30" s="173"/>
    </row>
    <row r="31" spans="2:71" s="2" customFormat="1" ht="14.45" hidden="1" customHeight="1">
      <c r="B31" s="34"/>
      <c r="F31" s="25" t="s">
        <v>40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4"/>
      <c r="BE31" s="173"/>
    </row>
    <row r="32" spans="2:71" s="2" customFormat="1" ht="14.45" hidden="1" customHeight="1">
      <c r="B32" s="34"/>
      <c r="F32" s="25" t="s">
        <v>41</v>
      </c>
      <c r="L32" s="185">
        <v>0.12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4"/>
      <c r="BE32" s="173"/>
    </row>
    <row r="33" spans="2:57" s="2" customFormat="1" ht="14.45" hidden="1" customHeight="1">
      <c r="B33" s="34"/>
      <c r="F33" s="25" t="s">
        <v>42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4"/>
      <c r="BE33" s="173"/>
    </row>
    <row r="34" spans="2:57" s="1" customFormat="1" ht="6.95" customHeight="1">
      <c r="B34" s="30"/>
      <c r="AR34" s="30"/>
      <c r="BE34" s="172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6" t="s">
        <v>45</v>
      </c>
      <c r="Y35" s="187"/>
      <c r="Z35" s="187"/>
      <c r="AA35" s="187"/>
      <c r="AB35" s="187"/>
      <c r="AC35" s="37"/>
      <c r="AD35" s="37"/>
      <c r="AE35" s="37"/>
      <c r="AF35" s="37"/>
      <c r="AG35" s="37"/>
      <c r="AH35" s="37"/>
      <c r="AI35" s="37"/>
      <c r="AJ35" s="37"/>
      <c r="AK35" s="188">
        <f>SUM(AK26:AK33)</f>
        <v>0</v>
      </c>
      <c r="AL35" s="187"/>
      <c r="AM35" s="187"/>
      <c r="AN35" s="187"/>
      <c r="AO35" s="18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>
      <c r="B82" s="30"/>
      <c r="C82" s="19" t="s">
        <v>52</v>
      </c>
      <c r="AR82" s="30"/>
    </row>
    <row r="83" spans="1:90" s="1" customFormat="1" ht="6.95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N18755</v>
      </c>
      <c r="AR84" s="46"/>
    </row>
    <row r="85" spans="1:90" s="4" customFormat="1" ht="36.950000000000003" customHeight="1">
      <c r="B85" s="47"/>
      <c r="C85" s="48" t="s">
        <v>16</v>
      </c>
      <c r="L85" s="190" t="str">
        <f>K6</f>
        <v>Benešov, chodník ul. Táborská v úseku ČS PHM OMW - ul. Husova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7"/>
    </row>
    <row r="86" spans="1:90" s="1" customFormat="1" ht="6.95" customHeight="1">
      <c r="B86" s="30"/>
      <c r="AR86" s="30"/>
    </row>
    <row r="87" spans="1:90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2" t="str">
        <f>IF(AN8= "","",AN8)</f>
        <v>6. 3. 2024</v>
      </c>
      <c r="AN87" s="192"/>
      <c r="AR87" s="30"/>
    </row>
    <row r="88" spans="1:90" s="1" customFormat="1" ht="6.95" customHeight="1">
      <c r="B88" s="30"/>
      <c r="AR88" s="30"/>
    </row>
    <row r="89" spans="1:90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53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4"/>
    </row>
    <row r="91" spans="1:90" s="1" customFormat="1" ht="10.9" customHeight="1">
      <c r="B91" s="30"/>
      <c r="AR91" s="30"/>
      <c r="AS91" s="197"/>
      <c r="AT91" s="198"/>
      <c r="BD91" s="54"/>
    </row>
    <row r="92" spans="1:90" s="1" customFormat="1" ht="29.25" customHeight="1">
      <c r="B92" s="30"/>
      <c r="C92" s="199" t="s">
        <v>54</v>
      </c>
      <c r="D92" s="200"/>
      <c r="E92" s="200"/>
      <c r="F92" s="200"/>
      <c r="G92" s="200"/>
      <c r="H92" s="55"/>
      <c r="I92" s="201" t="s">
        <v>55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56</v>
      </c>
      <c r="AH92" s="200"/>
      <c r="AI92" s="200"/>
      <c r="AJ92" s="200"/>
      <c r="AK92" s="200"/>
      <c r="AL92" s="200"/>
      <c r="AM92" s="200"/>
      <c r="AN92" s="201" t="s">
        <v>57</v>
      </c>
      <c r="AO92" s="200"/>
      <c r="AP92" s="203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0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6" customFormat="1" ht="24.75" customHeight="1">
      <c r="A95" s="71" t="s">
        <v>76</v>
      </c>
      <c r="B95" s="72"/>
      <c r="C95" s="73"/>
      <c r="D95" s="206" t="s">
        <v>14</v>
      </c>
      <c r="E95" s="206"/>
      <c r="F95" s="206"/>
      <c r="G95" s="206"/>
      <c r="H95" s="206"/>
      <c r="I95" s="74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'N5 - Benešov, chodník...'!J28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5" t="s">
        <v>77</v>
      </c>
      <c r="AR95" s="72"/>
      <c r="AS95" s="76">
        <v>0</v>
      </c>
      <c r="AT95" s="77">
        <f>ROUND(SUM(AV95:AW95),2)</f>
        <v>0</v>
      </c>
      <c r="AU95" s="78">
        <f>'N5 - Benešov, chodník...'!P122</f>
        <v>0</v>
      </c>
      <c r="AV95" s="77">
        <f>'N5 - Benešov, chodník...'!J31</f>
        <v>0</v>
      </c>
      <c r="AW95" s="77">
        <f>'N5 - Benešov, chodník...'!J32</f>
        <v>0</v>
      </c>
      <c r="AX95" s="77">
        <f>'N5 - Benešov, chodník...'!J33</f>
        <v>0</v>
      </c>
      <c r="AY95" s="77">
        <f>'N5 - Benešov, chodník...'!J34</f>
        <v>0</v>
      </c>
      <c r="AZ95" s="77">
        <f>'N5 - Benešov, chodník...'!F31</f>
        <v>0</v>
      </c>
      <c r="BA95" s="77">
        <f>'N5 - Benešov, chodník...'!F32</f>
        <v>0</v>
      </c>
      <c r="BB95" s="77">
        <f>'N5 - Benešov, chodník...'!F33</f>
        <v>0</v>
      </c>
      <c r="BC95" s="77">
        <f>'N5 - Benešov, chodník...'!F34</f>
        <v>0</v>
      </c>
      <c r="BD95" s="79">
        <f>'N5 - Benešov, chodník...'!F35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YLXNodwwxX51Qd0mS7pm9RpqdldYTGV4csh/SWljwBpWydGXdoZuvplKNc0Aq3Hs7rYpUF6VFQK8X8hJ81fI/A==" saltValue="LcQC1ODFX+vSIBDf8rPH4mbCWqqjZ4co9S10QvoxN04dk59/V/MU2prCN5SEoqP+eLf8XusXFAEGgg+D/eeC1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55 - Benešov, chodní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4"/>
  <sheetViews>
    <sheetView showGridLines="0" tabSelected="1" topLeftCell="A12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81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30" customHeight="1">
      <c r="B7" s="30"/>
      <c r="E7" s="190" t="s">
        <v>17</v>
      </c>
      <c r="F7" s="209"/>
      <c r="G7" s="209"/>
      <c r="H7" s="209"/>
      <c r="L7" s="30"/>
    </row>
    <row r="8" spans="2:46" s="1" customFormat="1" ht="11.25">
      <c r="B8" s="30"/>
      <c r="L8" s="30"/>
    </row>
    <row r="9" spans="2:46" s="1" customFormat="1" ht="12" customHeight="1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6. 3. 2024</v>
      </c>
      <c r="L10" s="30"/>
    </row>
    <row r="11" spans="2:46" s="1" customFormat="1" ht="10.9" customHeight="1">
      <c r="B11" s="30"/>
      <c r="L11" s="30"/>
    </row>
    <row r="12" spans="2:46" s="1" customFormat="1" ht="12" customHeight="1">
      <c r="B12" s="30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26</v>
      </c>
      <c r="J13" s="23" t="str">
        <f>IF('Rekapitulace stavby'!AN11="","",'Rekapitulace stavby'!AN11)</f>
        <v/>
      </c>
      <c r="L13" s="30"/>
    </row>
    <row r="14" spans="2:46" s="1" customFormat="1" ht="6.95" customHeight="1">
      <c r="B14" s="30"/>
      <c r="L14" s="30"/>
    </row>
    <row r="15" spans="2:46" s="1" customFormat="1" ht="12" customHeight="1">
      <c r="B15" s="30"/>
      <c r="D15" s="25" t="s">
        <v>27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0" t="str">
        <f>'Rekapitulace stavby'!E14</f>
        <v>Vyplň údaj</v>
      </c>
      <c r="F16" s="174"/>
      <c r="G16" s="174"/>
      <c r="H16" s="174"/>
      <c r="I16" s="25" t="s">
        <v>26</v>
      </c>
      <c r="J16" s="26" t="str">
        <f>'Rekapitulace stavby'!AN14</f>
        <v>Vyplň údaj</v>
      </c>
      <c r="L16" s="30"/>
    </row>
    <row r="17" spans="2:12" s="1" customFormat="1" ht="6.95" customHeight="1">
      <c r="B17" s="30"/>
      <c r="L17" s="30"/>
    </row>
    <row r="18" spans="2:12" s="1" customFormat="1" ht="12" customHeight="1">
      <c r="B18" s="30"/>
      <c r="D18" s="25" t="s">
        <v>29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>
      <c r="B19" s="30"/>
      <c r="E19" s="23" t="str">
        <f>IF('Rekapitulace stavby'!E17="","",'Rekapitulace stavby'!E17)</f>
        <v xml:space="preserve"> </v>
      </c>
      <c r="I19" s="25" t="s">
        <v>26</v>
      </c>
      <c r="J19" s="23" t="str">
        <f>IF('Rekapitulace stavby'!AN17="","",'Rekapitulace stavby'!AN17)</f>
        <v/>
      </c>
      <c r="L19" s="30"/>
    </row>
    <row r="20" spans="2:12" s="1" customFormat="1" ht="6.95" customHeight="1">
      <c r="B20" s="30"/>
      <c r="L20" s="30"/>
    </row>
    <row r="21" spans="2:12" s="1" customFormat="1" ht="12" customHeight="1">
      <c r="B21" s="30"/>
      <c r="D21" s="25" t="s">
        <v>31</v>
      </c>
      <c r="I21" s="25" t="s">
        <v>25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26</v>
      </c>
      <c r="J22" s="23" t="str">
        <f>IF('Rekapitulace stavby'!AN20="","",'Rekapitulace stavby'!AN20)</f>
        <v/>
      </c>
      <c r="L22" s="30"/>
    </row>
    <row r="23" spans="2:12" s="1" customFormat="1" ht="6.95" customHeight="1">
      <c r="B23" s="30"/>
      <c r="L23" s="30"/>
    </row>
    <row r="24" spans="2:12" s="1" customFormat="1" ht="12" customHeight="1">
      <c r="B24" s="30"/>
      <c r="D24" s="25" t="s">
        <v>32</v>
      </c>
      <c r="L24" s="30"/>
    </row>
    <row r="25" spans="2:12" s="7" customFormat="1" ht="16.5" customHeight="1">
      <c r="B25" s="82"/>
      <c r="E25" s="179" t="s">
        <v>1</v>
      </c>
      <c r="F25" s="179"/>
      <c r="G25" s="179"/>
      <c r="H25" s="179"/>
      <c r="L25" s="82"/>
    </row>
    <row r="26" spans="2:12" s="1" customFormat="1" ht="6.95" customHeight="1">
      <c r="B26" s="30"/>
      <c r="L26" s="30"/>
    </row>
    <row r="27" spans="2:12" s="1" customFormat="1" ht="6.95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>
      <c r="B28" s="30"/>
      <c r="D28" s="83" t="s">
        <v>33</v>
      </c>
      <c r="J28" s="64">
        <f>ROUND(J122, 2)</f>
        <v>0</v>
      </c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>
      <c r="B30" s="30"/>
      <c r="F30" s="33" t="s">
        <v>35</v>
      </c>
      <c r="I30" s="33" t="s">
        <v>34</v>
      </c>
      <c r="J30" s="33" t="s">
        <v>36</v>
      </c>
      <c r="L30" s="30"/>
    </row>
    <row r="31" spans="2:12" s="1" customFormat="1" ht="14.45" customHeight="1">
      <c r="B31" s="30"/>
      <c r="D31" s="53" t="s">
        <v>37</v>
      </c>
      <c r="E31" s="25" t="s">
        <v>38</v>
      </c>
      <c r="F31" s="84">
        <f>ROUND((SUM(BE122:BE253)),  2)</f>
        <v>0</v>
      </c>
      <c r="I31" s="85">
        <v>0.21</v>
      </c>
      <c r="J31" s="84">
        <f>ROUND(((SUM(BE122:BE253))*I31),  2)</f>
        <v>0</v>
      </c>
      <c r="L31" s="30"/>
    </row>
    <row r="32" spans="2:12" s="1" customFormat="1" ht="14.45" customHeight="1">
      <c r="B32" s="30"/>
      <c r="E32" s="25" t="s">
        <v>39</v>
      </c>
      <c r="F32" s="84">
        <f>ROUND((SUM(BF122:BF253)),  2)</f>
        <v>0</v>
      </c>
      <c r="I32" s="85">
        <v>0.12</v>
      </c>
      <c r="J32" s="84">
        <f>ROUND(((SUM(BF122:BF253))*I32),  2)</f>
        <v>0</v>
      </c>
      <c r="L32" s="30"/>
    </row>
    <row r="33" spans="2:12" s="1" customFormat="1" ht="14.45" hidden="1" customHeight="1">
      <c r="B33" s="30"/>
      <c r="E33" s="25" t="s">
        <v>40</v>
      </c>
      <c r="F33" s="84">
        <f>ROUND((SUM(BG122:BG253)),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>
      <c r="B34" s="30"/>
      <c r="E34" s="25" t="s">
        <v>41</v>
      </c>
      <c r="F34" s="84">
        <f>ROUND((SUM(BH122:BH253)),  2)</f>
        <v>0</v>
      </c>
      <c r="I34" s="85">
        <v>0.12</v>
      </c>
      <c r="J34" s="84">
        <f>0</f>
        <v>0</v>
      </c>
      <c r="L34" s="30"/>
    </row>
    <row r="35" spans="2:12" s="1" customFormat="1" ht="14.45" hidden="1" customHeight="1">
      <c r="B35" s="30"/>
      <c r="E35" s="25" t="s">
        <v>42</v>
      </c>
      <c r="F35" s="84">
        <f>ROUND((SUM(BI122:BI253)),  2)</f>
        <v>0</v>
      </c>
      <c r="I35" s="85">
        <v>0</v>
      </c>
      <c r="J35" s="84">
        <f>0</f>
        <v>0</v>
      </c>
      <c r="L35" s="30"/>
    </row>
    <row r="36" spans="2:12" s="1" customFormat="1" ht="6.95" customHeight="1">
      <c r="B36" s="30"/>
      <c r="L36" s="30"/>
    </row>
    <row r="37" spans="2:12" s="1" customFormat="1" ht="25.35" customHeight="1">
      <c r="B37" s="30"/>
      <c r="C37" s="86"/>
      <c r="D37" s="87" t="s">
        <v>43</v>
      </c>
      <c r="E37" s="55"/>
      <c r="F37" s="55"/>
      <c r="G37" s="88" t="s">
        <v>44</v>
      </c>
      <c r="H37" s="89" t="s">
        <v>45</v>
      </c>
      <c r="I37" s="55"/>
      <c r="J37" s="90">
        <f>SUM(J28:J35)</f>
        <v>0</v>
      </c>
      <c r="K37" s="91"/>
      <c r="L37" s="30"/>
    </row>
    <row r="38" spans="2:12" s="1" customFormat="1" ht="14.45" customHeight="1">
      <c r="B38" s="30"/>
      <c r="L38" s="30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48</v>
      </c>
      <c r="E61" s="32"/>
      <c r="F61" s="92" t="s">
        <v>49</v>
      </c>
      <c r="G61" s="41" t="s">
        <v>48</v>
      </c>
      <c r="H61" s="32"/>
      <c r="I61" s="32"/>
      <c r="J61" s="93" t="s">
        <v>49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48</v>
      </c>
      <c r="E76" s="32"/>
      <c r="F76" s="92" t="s">
        <v>49</v>
      </c>
      <c r="G76" s="41" t="s">
        <v>48</v>
      </c>
      <c r="H76" s="32"/>
      <c r="I76" s="32"/>
      <c r="J76" s="93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>
      <c r="B82" s="30"/>
      <c r="C82" s="19" t="s">
        <v>82</v>
      </c>
      <c r="L82" s="30"/>
    </row>
    <row r="83" spans="2:47" s="1" customFormat="1" ht="6.95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30" hidden="1" customHeight="1">
      <c r="B85" s="30"/>
      <c r="E85" s="190" t="str">
        <f>E7</f>
        <v>Benešov, chodník ul. Táborská v úseku ČS PHM OMW - ul. Husova</v>
      </c>
      <c r="F85" s="209"/>
      <c r="G85" s="209"/>
      <c r="H85" s="209"/>
      <c r="L85" s="30"/>
    </row>
    <row r="86" spans="2:47" s="1" customFormat="1" ht="6.95" hidden="1" customHeight="1">
      <c r="B86" s="30"/>
      <c r="L86" s="30"/>
    </row>
    <row r="87" spans="2:47" s="1" customFormat="1" ht="12" hidden="1" customHeight="1">
      <c r="B87" s="30"/>
      <c r="C87" s="25" t="s">
        <v>20</v>
      </c>
      <c r="F87" s="23" t="str">
        <f>F10</f>
        <v xml:space="preserve"> </v>
      </c>
      <c r="I87" s="25" t="s">
        <v>22</v>
      </c>
      <c r="J87" s="50" t="str">
        <f>IF(J10="","",J10)</f>
        <v>6. 3. 2024</v>
      </c>
      <c r="L87" s="30"/>
    </row>
    <row r="88" spans="2:47" s="1" customFormat="1" ht="6.95" hidden="1" customHeight="1">
      <c r="B88" s="30"/>
      <c r="L88" s="30"/>
    </row>
    <row r="89" spans="2:47" s="1" customFormat="1" ht="15.2" hidden="1" customHeight="1">
      <c r="B89" s="30"/>
      <c r="C89" s="25" t="s">
        <v>24</v>
      </c>
      <c r="F89" s="23" t="str">
        <f>E13</f>
        <v xml:space="preserve"> </v>
      </c>
      <c r="I89" s="25" t="s">
        <v>29</v>
      </c>
      <c r="J89" s="28" t="str">
        <f>E19</f>
        <v xml:space="preserve"> </v>
      </c>
      <c r="L89" s="30"/>
    </row>
    <row r="90" spans="2:47" s="1" customFormat="1" ht="15.2" hidden="1" customHeight="1">
      <c r="B90" s="30"/>
      <c r="C90" s="25" t="s">
        <v>27</v>
      </c>
      <c r="F90" s="23" t="str">
        <f>IF(E16="","",E16)</f>
        <v>Vyplň údaj</v>
      </c>
      <c r="I90" s="25" t="s">
        <v>31</v>
      </c>
      <c r="J90" s="28" t="str">
        <f>E22</f>
        <v xml:space="preserve"> </v>
      </c>
      <c r="L90" s="30"/>
    </row>
    <row r="91" spans="2:47" s="1" customFormat="1" ht="10.35" hidden="1" customHeight="1">
      <c r="B91" s="30"/>
      <c r="L91" s="30"/>
    </row>
    <row r="92" spans="2:47" s="1" customFormat="1" ht="29.25" hidden="1" customHeight="1">
      <c r="B92" s="30"/>
      <c r="C92" s="94" t="s">
        <v>83</v>
      </c>
      <c r="D92" s="86"/>
      <c r="E92" s="86"/>
      <c r="F92" s="86"/>
      <c r="G92" s="86"/>
      <c r="H92" s="86"/>
      <c r="I92" s="86"/>
      <c r="J92" s="95" t="s">
        <v>84</v>
      </c>
      <c r="K92" s="86"/>
      <c r="L92" s="30"/>
    </row>
    <row r="93" spans="2:47" s="1" customFormat="1" ht="10.35" hidden="1" customHeight="1">
      <c r="B93" s="30"/>
      <c r="L93" s="30"/>
    </row>
    <row r="94" spans="2:47" s="1" customFormat="1" ht="22.9" hidden="1" customHeight="1">
      <c r="B94" s="30"/>
      <c r="C94" s="96" t="s">
        <v>85</v>
      </c>
      <c r="J94" s="64">
        <f>J122</f>
        <v>0</v>
      </c>
      <c r="L94" s="30"/>
      <c r="AU94" s="15" t="s">
        <v>86</v>
      </c>
    </row>
    <row r="95" spans="2:47" s="8" customFormat="1" ht="24.95" hidden="1" customHeight="1">
      <c r="B95" s="97"/>
      <c r="D95" s="98" t="s">
        <v>87</v>
      </c>
      <c r="E95" s="99"/>
      <c r="F95" s="99"/>
      <c r="G95" s="99"/>
      <c r="H95" s="99"/>
      <c r="I95" s="99"/>
      <c r="J95" s="100">
        <f>J123</f>
        <v>0</v>
      </c>
      <c r="L95" s="97"/>
    </row>
    <row r="96" spans="2:47" s="9" customFormat="1" ht="19.899999999999999" hidden="1" customHeight="1">
      <c r="B96" s="101"/>
      <c r="D96" s="102" t="s">
        <v>88</v>
      </c>
      <c r="E96" s="103"/>
      <c r="F96" s="103"/>
      <c r="G96" s="103"/>
      <c r="H96" s="103"/>
      <c r="I96" s="103"/>
      <c r="J96" s="104">
        <f>J124</f>
        <v>0</v>
      </c>
      <c r="L96" s="101"/>
    </row>
    <row r="97" spans="2:12" s="9" customFormat="1" ht="19.899999999999999" hidden="1" customHeight="1">
      <c r="B97" s="101"/>
      <c r="D97" s="102" t="s">
        <v>89</v>
      </c>
      <c r="E97" s="103"/>
      <c r="F97" s="103"/>
      <c r="G97" s="103"/>
      <c r="H97" s="103"/>
      <c r="I97" s="103"/>
      <c r="J97" s="104">
        <f>J177</f>
        <v>0</v>
      </c>
      <c r="L97" s="101"/>
    </row>
    <row r="98" spans="2:12" s="9" customFormat="1" ht="19.899999999999999" hidden="1" customHeight="1">
      <c r="B98" s="101"/>
      <c r="D98" s="102" t="s">
        <v>90</v>
      </c>
      <c r="E98" s="103"/>
      <c r="F98" s="103"/>
      <c r="G98" s="103"/>
      <c r="H98" s="103"/>
      <c r="I98" s="103"/>
      <c r="J98" s="104">
        <f>J200</f>
        <v>0</v>
      </c>
      <c r="L98" s="101"/>
    </row>
    <row r="99" spans="2:12" s="9" customFormat="1" ht="19.899999999999999" hidden="1" customHeight="1">
      <c r="B99" s="101"/>
      <c r="D99" s="102" t="s">
        <v>91</v>
      </c>
      <c r="E99" s="103"/>
      <c r="F99" s="103"/>
      <c r="G99" s="103"/>
      <c r="H99" s="103"/>
      <c r="I99" s="103"/>
      <c r="J99" s="104">
        <f>J204</f>
        <v>0</v>
      </c>
      <c r="L99" s="101"/>
    </row>
    <row r="100" spans="2:12" s="9" customFormat="1" ht="19.899999999999999" hidden="1" customHeight="1">
      <c r="B100" s="101"/>
      <c r="D100" s="102" t="s">
        <v>92</v>
      </c>
      <c r="E100" s="103"/>
      <c r="F100" s="103"/>
      <c r="G100" s="103"/>
      <c r="H100" s="103"/>
      <c r="I100" s="103"/>
      <c r="J100" s="104">
        <f>J234</f>
        <v>0</v>
      </c>
      <c r="L100" s="101"/>
    </row>
    <row r="101" spans="2:12" s="9" customFormat="1" ht="19.899999999999999" hidden="1" customHeight="1">
      <c r="B101" s="101"/>
      <c r="D101" s="102" t="s">
        <v>93</v>
      </c>
      <c r="E101" s="103"/>
      <c r="F101" s="103"/>
      <c r="G101" s="103"/>
      <c r="H101" s="103"/>
      <c r="I101" s="103"/>
      <c r="J101" s="104">
        <f>J244</f>
        <v>0</v>
      </c>
      <c r="L101" s="101"/>
    </row>
    <row r="102" spans="2:12" s="8" customFormat="1" ht="24.95" hidden="1" customHeight="1">
      <c r="B102" s="97"/>
      <c r="D102" s="98" t="s">
        <v>94</v>
      </c>
      <c r="E102" s="99"/>
      <c r="F102" s="99"/>
      <c r="G102" s="99"/>
      <c r="H102" s="99"/>
      <c r="I102" s="99"/>
      <c r="J102" s="100">
        <f>J246</f>
        <v>0</v>
      </c>
      <c r="L102" s="97"/>
    </row>
    <row r="103" spans="2:12" s="9" customFormat="1" ht="19.899999999999999" hidden="1" customHeight="1">
      <c r="B103" s="101"/>
      <c r="D103" s="102" t="s">
        <v>95</v>
      </c>
      <c r="E103" s="103"/>
      <c r="F103" s="103"/>
      <c r="G103" s="103"/>
      <c r="H103" s="103"/>
      <c r="I103" s="103"/>
      <c r="J103" s="104">
        <f>J247</f>
        <v>0</v>
      </c>
      <c r="L103" s="101"/>
    </row>
    <row r="104" spans="2:12" s="8" customFormat="1" ht="24.95" hidden="1" customHeight="1">
      <c r="B104" s="97"/>
      <c r="D104" s="98" t="s">
        <v>96</v>
      </c>
      <c r="E104" s="99"/>
      <c r="F104" s="99"/>
      <c r="G104" s="99"/>
      <c r="H104" s="99"/>
      <c r="I104" s="99"/>
      <c r="J104" s="100">
        <f>J250</f>
        <v>0</v>
      </c>
      <c r="L104" s="97"/>
    </row>
    <row r="105" spans="2:12" s="1" customFormat="1" ht="21.75" hidden="1" customHeight="1">
      <c r="B105" s="30"/>
      <c r="L105" s="30"/>
    </row>
    <row r="106" spans="2:12" s="1" customFormat="1" ht="6.95" hidden="1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07" spans="2:12" ht="11.25" hidden="1"/>
    <row r="108" spans="2:12" ht="11.25" hidden="1"/>
    <row r="109" spans="2:12" ht="11.25" hidden="1"/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97</v>
      </c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16</v>
      </c>
      <c r="L113" s="30"/>
    </row>
    <row r="114" spans="2:65" s="1" customFormat="1" ht="30" customHeight="1">
      <c r="B114" s="30"/>
      <c r="E114" s="190" t="str">
        <f>E7</f>
        <v>Benešov, chodník ul. Táborská v úseku ČS PHM OMW - ul. Husova</v>
      </c>
      <c r="F114" s="209"/>
      <c r="G114" s="209"/>
      <c r="H114" s="209"/>
      <c r="L114" s="30"/>
    </row>
    <row r="115" spans="2:65" s="1" customFormat="1" ht="6.95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F10</f>
        <v xml:space="preserve"> </v>
      </c>
      <c r="I116" s="25" t="s">
        <v>22</v>
      </c>
      <c r="J116" s="50" t="str">
        <f>IF(J10="","",J10)</f>
        <v>6. 3. 2024</v>
      </c>
      <c r="L116" s="30"/>
    </row>
    <row r="117" spans="2:65" s="1" customFormat="1" ht="6.95" customHeight="1">
      <c r="B117" s="30"/>
      <c r="L117" s="30"/>
    </row>
    <row r="118" spans="2:65" s="1" customFormat="1" ht="15.2" customHeight="1">
      <c r="B118" s="30"/>
      <c r="C118" s="25" t="s">
        <v>24</v>
      </c>
      <c r="F118" s="23" t="str">
        <f>E13</f>
        <v xml:space="preserve"> </v>
      </c>
      <c r="I118" s="25" t="s">
        <v>29</v>
      </c>
      <c r="J118" s="28" t="str">
        <f>E19</f>
        <v xml:space="preserve"> </v>
      </c>
      <c r="L118" s="30"/>
    </row>
    <row r="119" spans="2:65" s="1" customFormat="1" ht="15.2" customHeight="1">
      <c r="B119" s="30"/>
      <c r="C119" s="25" t="s">
        <v>27</v>
      </c>
      <c r="F119" s="23" t="str">
        <f>IF(E16="","",E16)</f>
        <v>Vyplň údaj</v>
      </c>
      <c r="I119" s="25" t="s">
        <v>31</v>
      </c>
      <c r="J119" s="28" t="str">
        <f>E22</f>
        <v xml:space="preserve"> 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05"/>
      <c r="C121" s="106" t="s">
        <v>98</v>
      </c>
      <c r="D121" s="107" t="s">
        <v>58</v>
      </c>
      <c r="E121" s="107" t="s">
        <v>54</v>
      </c>
      <c r="F121" s="107" t="s">
        <v>55</v>
      </c>
      <c r="G121" s="107" t="s">
        <v>99</v>
      </c>
      <c r="H121" s="107" t="s">
        <v>100</v>
      </c>
      <c r="I121" s="107" t="s">
        <v>101</v>
      </c>
      <c r="J121" s="108" t="s">
        <v>84</v>
      </c>
      <c r="K121" s="109" t="s">
        <v>102</v>
      </c>
      <c r="L121" s="105"/>
      <c r="M121" s="57" t="s">
        <v>1</v>
      </c>
      <c r="N121" s="58" t="s">
        <v>37</v>
      </c>
      <c r="O121" s="58" t="s">
        <v>103</v>
      </c>
      <c r="P121" s="58" t="s">
        <v>104</v>
      </c>
      <c r="Q121" s="58" t="s">
        <v>105</v>
      </c>
      <c r="R121" s="58" t="s">
        <v>106</v>
      </c>
      <c r="S121" s="58" t="s">
        <v>107</v>
      </c>
      <c r="T121" s="59" t="s">
        <v>108</v>
      </c>
    </row>
    <row r="122" spans="2:65" s="1" customFormat="1" ht="22.9" customHeight="1">
      <c r="B122" s="30"/>
      <c r="C122" s="62" t="s">
        <v>109</v>
      </c>
      <c r="J122" s="110">
        <f>BK122</f>
        <v>0</v>
      </c>
      <c r="L122" s="30"/>
      <c r="M122" s="60"/>
      <c r="N122" s="51"/>
      <c r="O122" s="51"/>
      <c r="P122" s="111">
        <f>P123+P246+P250</f>
        <v>0</v>
      </c>
      <c r="Q122" s="51"/>
      <c r="R122" s="111">
        <f>R123+R246+R250</f>
        <v>522.00586016</v>
      </c>
      <c r="S122" s="51"/>
      <c r="T122" s="112">
        <f>T123+T246+T250</f>
        <v>472.19594999999998</v>
      </c>
      <c r="AT122" s="15" t="s">
        <v>72</v>
      </c>
      <c r="AU122" s="15" t="s">
        <v>86</v>
      </c>
      <c r="BK122" s="113">
        <f>BK123+BK246+BK250</f>
        <v>0</v>
      </c>
    </row>
    <row r="123" spans="2:65" s="11" customFormat="1" ht="25.9" customHeight="1">
      <c r="B123" s="114"/>
      <c r="D123" s="115" t="s">
        <v>72</v>
      </c>
      <c r="E123" s="116" t="s">
        <v>110</v>
      </c>
      <c r="F123" s="116" t="s">
        <v>111</v>
      </c>
      <c r="I123" s="117"/>
      <c r="J123" s="118">
        <f>BK123</f>
        <v>0</v>
      </c>
      <c r="L123" s="114"/>
      <c r="M123" s="119"/>
      <c r="P123" s="120">
        <f>P124+P177+P200+P204+P234+P244</f>
        <v>0</v>
      </c>
      <c r="R123" s="120">
        <f>R124+R177+R200+R204+R234+R244</f>
        <v>522.00346016000003</v>
      </c>
      <c r="T123" s="121">
        <f>T124+T177+T200+T204+T234+T244</f>
        <v>472.19594999999998</v>
      </c>
      <c r="AR123" s="115" t="s">
        <v>78</v>
      </c>
      <c r="AT123" s="122" t="s">
        <v>72</v>
      </c>
      <c r="AU123" s="122" t="s">
        <v>73</v>
      </c>
      <c r="AY123" s="115" t="s">
        <v>112</v>
      </c>
      <c r="BK123" s="123">
        <f>BK124+BK177+BK200+BK204+BK234+BK244</f>
        <v>0</v>
      </c>
    </row>
    <row r="124" spans="2:65" s="11" customFormat="1" ht="22.9" customHeight="1">
      <c r="B124" s="114"/>
      <c r="D124" s="115" t="s">
        <v>72</v>
      </c>
      <c r="E124" s="124" t="s">
        <v>78</v>
      </c>
      <c r="F124" s="124" t="s">
        <v>113</v>
      </c>
      <c r="I124" s="117"/>
      <c r="J124" s="125">
        <f>BK124</f>
        <v>0</v>
      </c>
      <c r="L124" s="114"/>
      <c r="M124" s="119"/>
      <c r="P124" s="120">
        <f>SUM(P125:P176)</f>
        <v>0</v>
      </c>
      <c r="R124" s="120">
        <f>SUM(R125:R176)</f>
        <v>67.5</v>
      </c>
      <c r="T124" s="121">
        <f>SUM(T125:T176)</f>
        <v>458.13475</v>
      </c>
      <c r="AR124" s="115" t="s">
        <v>78</v>
      </c>
      <c r="AT124" s="122" t="s">
        <v>72</v>
      </c>
      <c r="AU124" s="122" t="s">
        <v>78</v>
      </c>
      <c r="AY124" s="115" t="s">
        <v>112</v>
      </c>
      <c r="BK124" s="123">
        <f>SUM(BK125:BK176)</f>
        <v>0</v>
      </c>
    </row>
    <row r="125" spans="2:65" s="1" customFormat="1" ht="33" customHeight="1">
      <c r="B125" s="30"/>
      <c r="C125" s="126" t="s">
        <v>78</v>
      </c>
      <c r="D125" s="126" t="s">
        <v>114</v>
      </c>
      <c r="E125" s="127" t="s">
        <v>115</v>
      </c>
      <c r="F125" s="128" t="s">
        <v>116</v>
      </c>
      <c r="G125" s="129" t="s">
        <v>117</v>
      </c>
      <c r="H125" s="130">
        <v>8</v>
      </c>
      <c r="I125" s="131"/>
      <c r="J125" s="132">
        <f>ROUND(I125*H125,2)</f>
        <v>0</v>
      </c>
      <c r="K125" s="133"/>
      <c r="L125" s="30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118</v>
      </c>
      <c r="AT125" s="138" t="s">
        <v>114</v>
      </c>
      <c r="AU125" s="138" t="s">
        <v>80</v>
      </c>
      <c r="AY125" s="15" t="s">
        <v>112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78</v>
      </c>
      <c r="BK125" s="139">
        <f>ROUND(I125*H125,2)</f>
        <v>0</v>
      </c>
      <c r="BL125" s="15" t="s">
        <v>118</v>
      </c>
      <c r="BM125" s="138" t="s">
        <v>119</v>
      </c>
    </row>
    <row r="126" spans="2:65" s="12" customFormat="1" ht="11.25">
      <c r="B126" s="140"/>
      <c r="D126" s="141" t="s">
        <v>120</v>
      </c>
      <c r="E126" s="142" t="s">
        <v>1</v>
      </c>
      <c r="F126" s="143" t="s">
        <v>121</v>
      </c>
      <c r="H126" s="144">
        <v>4</v>
      </c>
      <c r="I126" s="145"/>
      <c r="L126" s="140"/>
      <c r="M126" s="146"/>
      <c r="T126" s="147"/>
      <c r="AT126" s="142" t="s">
        <v>120</v>
      </c>
      <c r="AU126" s="142" t="s">
        <v>80</v>
      </c>
      <c r="AV126" s="12" t="s">
        <v>80</v>
      </c>
      <c r="AW126" s="12" t="s">
        <v>30</v>
      </c>
      <c r="AX126" s="12" t="s">
        <v>73</v>
      </c>
      <c r="AY126" s="142" t="s">
        <v>112</v>
      </c>
    </row>
    <row r="127" spans="2:65" s="12" customFormat="1" ht="11.25">
      <c r="B127" s="140"/>
      <c r="D127" s="141" t="s">
        <v>120</v>
      </c>
      <c r="E127" s="142" t="s">
        <v>1</v>
      </c>
      <c r="F127" s="143" t="s">
        <v>122</v>
      </c>
      <c r="H127" s="144">
        <v>4</v>
      </c>
      <c r="I127" s="145"/>
      <c r="L127" s="140"/>
      <c r="M127" s="146"/>
      <c r="T127" s="147"/>
      <c r="AT127" s="142" t="s">
        <v>120</v>
      </c>
      <c r="AU127" s="142" t="s">
        <v>80</v>
      </c>
      <c r="AV127" s="12" t="s">
        <v>80</v>
      </c>
      <c r="AW127" s="12" t="s">
        <v>30</v>
      </c>
      <c r="AX127" s="12" t="s">
        <v>73</v>
      </c>
      <c r="AY127" s="142" t="s">
        <v>112</v>
      </c>
    </row>
    <row r="128" spans="2:65" s="13" customFormat="1" ht="11.25">
      <c r="B128" s="148"/>
      <c r="D128" s="141" t="s">
        <v>120</v>
      </c>
      <c r="E128" s="149" t="s">
        <v>1</v>
      </c>
      <c r="F128" s="150" t="s">
        <v>123</v>
      </c>
      <c r="H128" s="151">
        <v>8</v>
      </c>
      <c r="I128" s="152"/>
      <c r="L128" s="148"/>
      <c r="M128" s="153"/>
      <c r="T128" s="154"/>
      <c r="AT128" s="149" t="s">
        <v>120</v>
      </c>
      <c r="AU128" s="149" t="s">
        <v>80</v>
      </c>
      <c r="AV128" s="13" t="s">
        <v>118</v>
      </c>
      <c r="AW128" s="13" t="s">
        <v>30</v>
      </c>
      <c r="AX128" s="13" t="s">
        <v>78</v>
      </c>
      <c r="AY128" s="149" t="s">
        <v>112</v>
      </c>
    </row>
    <row r="129" spans="2:65" s="1" customFormat="1" ht="24.2" customHeight="1">
      <c r="B129" s="30"/>
      <c r="C129" s="126" t="s">
        <v>80</v>
      </c>
      <c r="D129" s="126" t="s">
        <v>114</v>
      </c>
      <c r="E129" s="127" t="s">
        <v>124</v>
      </c>
      <c r="F129" s="128" t="s">
        <v>125</v>
      </c>
      <c r="G129" s="129" t="s">
        <v>126</v>
      </c>
      <c r="H129" s="130">
        <v>3</v>
      </c>
      <c r="I129" s="131"/>
      <c r="J129" s="132">
        <f>ROUND(I129*H129,2)</f>
        <v>0</v>
      </c>
      <c r="K129" s="133"/>
      <c r="L129" s="30"/>
      <c r="M129" s="134" t="s">
        <v>1</v>
      </c>
      <c r="N129" s="135" t="s">
        <v>38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118</v>
      </c>
      <c r="AT129" s="138" t="s">
        <v>114</v>
      </c>
      <c r="AU129" s="138" t="s">
        <v>80</v>
      </c>
      <c r="AY129" s="15" t="s">
        <v>112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5" t="s">
        <v>78</v>
      </c>
      <c r="BK129" s="139">
        <f>ROUND(I129*H129,2)</f>
        <v>0</v>
      </c>
      <c r="BL129" s="15" t="s">
        <v>118</v>
      </c>
      <c r="BM129" s="138" t="s">
        <v>127</v>
      </c>
    </row>
    <row r="130" spans="2:65" s="1" customFormat="1" ht="24.2" customHeight="1">
      <c r="B130" s="30"/>
      <c r="C130" s="126" t="s">
        <v>128</v>
      </c>
      <c r="D130" s="126" t="s">
        <v>114</v>
      </c>
      <c r="E130" s="127" t="s">
        <v>129</v>
      </c>
      <c r="F130" s="128" t="s">
        <v>130</v>
      </c>
      <c r="G130" s="129" t="s">
        <v>117</v>
      </c>
      <c r="H130" s="130">
        <v>125.49</v>
      </c>
      <c r="I130" s="131"/>
      <c r="J130" s="132">
        <f>ROUND(I130*H130,2)</f>
        <v>0</v>
      </c>
      <c r="K130" s="133"/>
      <c r="L130" s="30"/>
      <c r="M130" s="134" t="s">
        <v>1</v>
      </c>
      <c r="N130" s="135" t="s">
        <v>38</v>
      </c>
      <c r="P130" s="136">
        <f>O130*H130</f>
        <v>0</v>
      </c>
      <c r="Q130" s="136">
        <v>0</v>
      </c>
      <c r="R130" s="136">
        <f>Q130*H130</f>
        <v>0</v>
      </c>
      <c r="S130" s="136">
        <v>0.29499999999999998</v>
      </c>
      <c r="T130" s="137">
        <f>S130*H130</f>
        <v>37.019549999999995</v>
      </c>
      <c r="AR130" s="138" t="s">
        <v>118</v>
      </c>
      <c r="AT130" s="138" t="s">
        <v>114</v>
      </c>
      <c r="AU130" s="138" t="s">
        <v>80</v>
      </c>
      <c r="AY130" s="15" t="s">
        <v>112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78</v>
      </c>
      <c r="BK130" s="139">
        <f>ROUND(I130*H130,2)</f>
        <v>0</v>
      </c>
      <c r="BL130" s="15" t="s">
        <v>118</v>
      </c>
      <c r="BM130" s="138" t="s">
        <v>131</v>
      </c>
    </row>
    <row r="131" spans="2:65" s="12" customFormat="1" ht="11.25">
      <c r="B131" s="140"/>
      <c r="D131" s="141" t="s">
        <v>120</v>
      </c>
      <c r="E131" s="142" t="s">
        <v>1</v>
      </c>
      <c r="F131" s="143" t="s">
        <v>132</v>
      </c>
      <c r="H131" s="144">
        <v>123.09</v>
      </c>
      <c r="I131" s="145"/>
      <c r="L131" s="140"/>
      <c r="M131" s="146"/>
      <c r="T131" s="147"/>
      <c r="AT131" s="142" t="s">
        <v>120</v>
      </c>
      <c r="AU131" s="142" t="s">
        <v>80</v>
      </c>
      <c r="AV131" s="12" t="s">
        <v>80</v>
      </c>
      <c r="AW131" s="12" t="s">
        <v>30</v>
      </c>
      <c r="AX131" s="12" t="s">
        <v>73</v>
      </c>
      <c r="AY131" s="142" t="s">
        <v>112</v>
      </c>
    </row>
    <row r="132" spans="2:65" s="12" customFormat="1" ht="11.25">
      <c r="B132" s="140"/>
      <c r="D132" s="141" t="s">
        <v>120</v>
      </c>
      <c r="E132" s="142" t="s">
        <v>1</v>
      </c>
      <c r="F132" s="143" t="s">
        <v>133</v>
      </c>
      <c r="H132" s="144">
        <v>2.4</v>
      </c>
      <c r="I132" s="145"/>
      <c r="L132" s="140"/>
      <c r="M132" s="146"/>
      <c r="T132" s="147"/>
      <c r="AT132" s="142" t="s">
        <v>120</v>
      </c>
      <c r="AU132" s="142" t="s">
        <v>80</v>
      </c>
      <c r="AV132" s="12" t="s">
        <v>80</v>
      </c>
      <c r="AW132" s="12" t="s">
        <v>30</v>
      </c>
      <c r="AX132" s="12" t="s">
        <v>73</v>
      </c>
      <c r="AY132" s="142" t="s">
        <v>112</v>
      </c>
    </row>
    <row r="133" spans="2:65" s="13" customFormat="1" ht="11.25">
      <c r="B133" s="148"/>
      <c r="D133" s="141" t="s">
        <v>120</v>
      </c>
      <c r="E133" s="149" t="s">
        <v>1</v>
      </c>
      <c r="F133" s="150" t="s">
        <v>123</v>
      </c>
      <c r="H133" s="151">
        <v>125.49000000000001</v>
      </c>
      <c r="I133" s="152"/>
      <c r="L133" s="148"/>
      <c r="M133" s="153"/>
      <c r="T133" s="154"/>
      <c r="AT133" s="149" t="s">
        <v>120</v>
      </c>
      <c r="AU133" s="149" t="s">
        <v>80</v>
      </c>
      <c r="AV133" s="13" t="s">
        <v>118</v>
      </c>
      <c r="AW133" s="13" t="s">
        <v>30</v>
      </c>
      <c r="AX133" s="13" t="s">
        <v>78</v>
      </c>
      <c r="AY133" s="149" t="s">
        <v>112</v>
      </c>
    </row>
    <row r="134" spans="2:65" s="1" customFormat="1" ht="24.2" customHeight="1">
      <c r="B134" s="30"/>
      <c r="C134" s="126" t="s">
        <v>118</v>
      </c>
      <c r="D134" s="126" t="s">
        <v>114</v>
      </c>
      <c r="E134" s="127" t="s">
        <v>134</v>
      </c>
      <c r="F134" s="128" t="s">
        <v>135</v>
      </c>
      <c r="G134" s="129" t="s">
        <v>117</v>
      </c>
      <c r="H134" s="130">
        <v>766.06</v>
      </c>
      <c r="I134" s="131"/>
      <c r="J134" s="132">
        <f>ROUND(I134*H134,2)</f>
        <v>0</v>
      </c>
      <c r="K134" s="133"/>
      <c r="L134" s="30"/>
      <c r="M134" s="134" t="s">
        <v>1</v>
      </c>
      <c r="N134" s="135" t="s">
        <v>38</v>
      </c>
      <c r="P134" s="136">
        <f>O134*H134</f>
        <v>0</v>
      </c>
      <c r="Q134" s="136">
        <v>0</v>
      </c>
      <c r="R134" s="136">
        <f>Q134*H134</f>
        <v>0</v>
      </c>
      <c r="S134" s="136">
        <v>0.3</v>
      </c>
      <c r="T134" s="137">
        <f>S134*H134</f>
        <v>229.81799999999998</v>
      </c>
      <c r="AR134" s="138" t="s">
        <v>118</v>
      </c>
      <c r="AT134" s="138" t="s">
        <v>114</v>
      </c>
      <c r="AU134" s="138" t="s">
        <v>80</v>
      </c>
      <c r="AY134" s="15" t="s">
        <v>112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5" t="s">
        <v>78</v>
      </c>
      <c r="BK134" s="139">
        <f>ROUND(I134*H134,2)</f>
        <v>0</v>
      </c>
      <c r="BL134" s="15" t="s">
        <v>118</v>
      </c>
      <c r="BM134" s="138" t="s">
        <v>136</v>
      </c>
    </row>
    <row r="135" spans="2:65" s="12" customFormat="1" ht="11.25">
      <c r="B135" s="140"/>
      <c r="D135" s="141" t="s">
        <v>120</v>
      </c>
      <c r="E135" s="142" t="s">
        <v>1</v>
      </c>
      <c r="F135" s="143" t="s">
        <v>137</v>
      </c>
      <c r="H135" s="144">
        <v>766.06</v>
      </c>
      <c r="I135" s="145"/>
      <c r="L135" s="140"/>
      <c r="M135" s="146"/>
      <c r="T135" s="147"/>
      <c r="AT135" s="142" t="s">
        <v>120</v>
      </c>
      <c r="AU135" s="142" t="s">
        <v>80</v>
      </c>
      <c r="AV135" s="12" t="s">
        <v>80</v>
      </c>
      <c r="AW135" s="12" t="s">
        <v>30</v>
      </c>
      <c r="AX135" s="12" t="s">
        <v>78</v>
      </c>
      <c r="AY135" s="142" t="s">
        <v>112</v>
      </c>
    </row>
    <row r="136" spans="2:65" s="1" customFormat="1" ht="16.5" customHeight="1">
      <c r="B136" s="30"/>
      <c r="C136" s="126" t="s">
        <v>138</v>
      </c>
      <c r="D136" s="126" t="s">
        <v>114</v>
      </c>
      <c r="E136" s="127" t="s">
        <v>139</v>
      </c>
      <c r="F136" s="128" t="s">
        <v>140</v>
      </c>
      <c r="G136" s="129" t="s">
        <v>117</v>
      </c>
      <c r="H136" s="130">
        <v>175.61600000000001</v>
      </c>
      <c r="I136" s="131"/>
      <c r="J136" s="132">
        <f>ROUND(I136*H136,2)</f>
        <v>0</v>
      </c>
      <c r="K136" s="133"/>
      <c r="L136" s="30"/>
      <c r="M136" s="134" t="s">
        <v>1</v>
      </c>
      <c r="N136" s="135" t="s">
        <v>38</v>
      </c>
      <c r="P136" s="136">
        <f>O136*H136</f>
        <v>0</v>
      </c>
      <c r="Q136" s="136">
        <v>0</v>
      </c>
      <c r="R136" s="136">
        <f>Q136*H136</f>
        <v>0</v>
      </c>
      <c r="S136" s="136">
        <v>0.22</v>
      </c>
      <c r="T136" s="137">
        <f>S136*H136</f>
        <v>38.635520000000007</v>
      </c>
      <c r="AR136" s="138" t="s">
        <v>118</v>
      </c>
      <c r="AT136" s="138" t="s">
        <v>114</v>
      </c>
      <c r="AU136" s="138" t="s">
        <v>80</v>
      </c>
      <c r="AY136" s="15" t="s">
        <v>112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78</v>
      </c>
      <c r="BK136" s="139">
        <f>ROUND(I136*H136,2)</f>
        <v>0</v>
      </c>
      <c r="BL136" s="15" t="s">
        <v>118</v>
      </c>
      <c r="BM136" s="138" t="s">
        <v>141</v>
      </c>
    </row>
    <row r="137" spans="2:65" s="12" customFormat="1" ht="11.25">
      <c r="B137" s="140"/>
      <c r="D137" s="141" t="s">
        <v>120</v>
      </c>
      <c r="E137" s="142" t="s">
        <v>1</v>
      </c>
      <c r="F137" s="143" t="s">
        <v>142</v>
      </c>
      <c r="H137" s="144">
        <v>128.11600000000001</v>
      </c>
      <c r="I137" s="145"/>
      <c r="L137" s="140"/>
      <c r="M137" s="146"/>
      <c r="T137" s="147"/>
      <c r="AT137" s="142" t="s">
        <v>120</v>
      </c>
      <c r="AU137" s="142" t="s">
        <v>80</v>
      </c>
      <c r="AV137" s="12" t="s">
        <v>80</v>
      </c>
      <c r="AW137" s="12" t="s">
        <v>30</v>
      </c>
      <c r="AX137" s="12" t="s">
        <v>73</v>
      </c>
      <c r="AY137" s="142" t="s">
        <v>112</v>
      </c>
    </row>
    <row r="138" spans="2:65" s="12" customFormat="1" ht="11.25">
      <c r="B138" s="140"/>
      <c r="D138" s="141" t="s">
        <v>120</v>
      </c>
      <c r="E138" s="142" t="s">
        <v>1</v>
      </c>
      <c r="F138" s="143" t="s">
        <v>143</v>
      </c>
      <c r="H138" s="144">
        <v>47.5</v>
      </c>
      <c r="I138" s="145"/>
      <c r="L138" s="140"/>
      <c r="M138" s="146"/>
      <c r="T138" s="147"/>
      <c r="AT138" s="142" t="s">
        <v>120</v>
      </c>
      <c r="AU138" s="142" t="s">
        <v>80</v>
      </c>
      <c r="AV138" s="12" t="s">
        <v>80</v>
      </c>
      <c r="AW138" s="12" t="s">
        <v>30</v>
      </c>
      <c r="AX138" s="12" t="s">
        <v>73</v>
      </c>
      <c r="AY138" s="142" t="s">
        <v>112</v>
      </c>
    </row>
    <row r="139" spans="2:65" s="13" customFormat="1" ht="11.25">
      <c r="B139" s="148"/>
      <c r="D139" s="141" t="s">
        <v>120</v>
      </c>
      <c r="E139" s="149" t="s">
        <v>1</v>
      </c>
      <c r="F139" s="150" t="s">
        <v>123</v>
      </c>
      <c r="H139" s="151">
        <v>175.61600000000001</v>
      </c>
      <c r="I139" s="152"/>
      <c r="L139" s="148"/>
      <c r="M139" s="153"/>
      <c r="T139" s="154"/>
      <c r="AT139" s="149" t="s">
        <v>120</v>
      </c>
      <c r="AU139" s="149" t="s">
        <v>80</v>
      </c>
      <c r="AV139" s="13" t="s">
        <v>118</v>
      </c>
      <c r="AW139" s="13" t="s">
        <v>30</v>
      </c>
      <c r="AX139" s="13" t="s">
        <v>78</v>
      </c>
      <c r="AY139" s="149" t="s">
        <v>112</v>
      </c>
    </row>
    <row r="140" spans="2:65" s="1" customFormat="1" ht="24.2" customHeight="1">
      <c r="B140" s="30"/>
      <c r="C140" s="126" t="s">
        <v>144</v>
      </c>
      <c r="D140" s="126" t="s">
        <v>114</v>
      </c>
      <c r="E140" s="127" t="s">
        <v>145</v>
      </c>
      <c r="F140" s="128" t="s">
        <v>146</v>
      </c>
      <c r="G140" s="129" t="s">
        <v>117</v>
      </c>
      <c r="H140" s="130">
        <v>512.46400000000006</v>
      </c>
      <c r="I140" s="131"/>
      <c r="J140" s="132">
        <f>ROUND(I140*H140,2)</f>
        <v>0</v>
      </c>
      <c r="K140" s="133"/>
      <c r="L140" s="30"/>
      <c r="M140" s="134" t="s">
        <v>1</v>
      </c>
      <c r="N140" s="135" t="s">
        <v>38</v>
      </c>
      <c r="P140" s="136">
        <f>O140*H140</f>
        <v>0</v>
      </c>
      <c r="Q140" s="136">
        <v>0</v>
      </c>
      <c r="R140" s="136">
        <f>Q140*H140</f>
        <v>0</v>
      </c>
      <c r="S140" s="136">
        <v>0.22</v>
      </c>
      <c r="T140" s="137">
        <f>S140*H140</f>
        <v>112.74208000000002</v>
      </c>
      <c r="AR140" s="138" t="s">
        <v>118</v>
      </c>
      <c r="AT140" s="138" t="s">
        <v>114</v>
      </c>
      <c r="AU140" s="138" t="s">
        <v>80</v>
      </c>
      <c r="AY140" s="15" t="s">
        <v>112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78</v>
      </c>
      <c r="BK140" s="139">
        <f>ROUND(I140*H140,2)</f>
        <v>0</v>
      </c>
      <c r="BL140" s="15" t="s">
        <v>118</v>
      </c>
      <c r="BM140" s="138" t="s">
        <v>147</v>
      </c>
    </row>
    <row r="141" spans="2:65" s="12" customFormat="1" ht="11.25">
      <c r="B141" s="140"/>
      <c r="D141" s="141" t="s">
        <v>120</v>
      </c>
      <c r="E141" s="142" t="s">
        <v>1</v>
      </c>
      <c r="F141" s="143" t="s">
        <v>148</v>
      </c>
      <c r="H141" s="144">
        <v>512.46400000000006</v>
      </c>
      <c r="I141" s="145"/>
      <c r="L141" s="140"/>
      <c r="M141" s="146"/>
      <c r="T141" s="147"/>
      <c r="AT141" s="142" t="s">
        <v>120</v>
      </c>
      <c r="AU141" s="142" t="s">
        <v>80</v>
      </c>
      <c r="AV141" s="12" t="s">
        <v>80</v>
      </c>
      <c r="AW141" s="12" t="s">
        <v>30</v>
      </c>
      <c r="AX141" s="12" t="s">
        <v>78</v>
      </c>
      <c r="AY141" s="142" t="s">
        <v>112</v>
      </c>
    </row>
    <row r="142" spans="2:65" s="1" customFormat="1" ht="16.5" customHeight="1">
      <c r="B142" s="30"/>
      <c r="C142" s="126" t="s">
        <v>149</v>
      </c>
      <c r="D142" s="126" t="s">
        <v>114</v>
      </c>
      <c r="E142" s="127" t="s">
        <v>150</v>
      </c>
      <c r="F142" s="128" t="s">
        <v>151</v>
      </c>
      <c r="G142" s="129" t="s">
        <v>152</v>
      </c>
      <c r="H142" s="130">
        <v>59.2</v>
      </c>
      <c r="I142" s="131"/>
      <c r="J142" s="132">
        <f>ROUND(I142*H142,2)</f>
        <v>0</v>
      </c>
      <c r="K142" s="133"/>
      <c r="L142" s="30"/>
      <c r="M142" s="134" t="s">
        <v>1</v>
      </c>
      <c r="N142" s="135" t="s">
        <v>38</v>
      </c>
      <c r="P142" s="136">
        <f>O142*H142</f>
        <v>0</v>
      </c>
      <c r="Q142" s="136">
        <v>0</v>
      </c>
      <c r="R142" s="136">
        <f>Q142*H142</f>
        <v>0</v>
      </c>
      <c r="S142" s="136">
        <v>0.28999999999999998</v>
      </c>
      <c r="T142" s="137">
        <f>S142*H142</f>
        <v>17.167999999999999</v>
      </c>
      <c r="AR142" s="138" t="s">
        <v>118</v>
      </c>
      <c r="AT142" s="138" t="s">
        <v>114</v>
      </c>
      <c r="AU142" s="138" t="s">
        <v>80</v>
      </c>
      <c r="AY142" s="15" t="s">
        <v>112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78</v>
      </c>
      <c r="BK142" s="139">
        <f>ROUND(I142*H142,2)</f>
        <v>0</v>
      </c>
      <c r="BL142" s="15" t="s">
        <v>118</v>
      </c>
      <c r="BM142" s="138" t="s">
        <v>153</v>
      </c>
    </row>
    <row r="143" spans="2:65" s="12" customFormat="1" ht="11.25">
      <c r="B143" s="140"/>
      <c r="D143" s="141" t="s">
        <v>120</v>
      </c>
      <c r="E143" s="142" t="s">
        <v>1</v>
      </c>
      <c r="F143" s="143" t="s">
        <v>154</v>
      </c>
      <c r="H143" s="144">
        <v>56.2</v>
      </c>
      <c r="I143" s="145"/>
      <c r="L143" s="140"/>
      <c r="M143" s="146"/>
      <c r="T143" s="147"/>
      <c r="AT143" s="142" t="s">
        <v>120</v>
      </c>
      <c r="AU143" s="142" t="s">
        <v>80</v>
      </c>
      <c r="AV143" s="12" t="s">
        <v>80</v>
      </c>
      <c r="AW143" s="12" t="s">
        <v>30</v>
      </c>
      <c r="AX143" s="12" t="s">
        <v>73</v>
      </c>
      <c r="AY143" s="142" t="s">
        <v>112</v>
      </c>
    </row>
    <row r="144" spans="2:65" s="12" customFormat="1" ht="11.25">
      <c r="B144" s="140"/>
      <c r="D144" s="141" t="s">
        <v>120</v>
      </c>
      <c r="E144" s="142" t="s">
        <v>1</v>
      </c>
      <c r="F144" s="143" t="s">
        <v>155</v>
      </c>
      <c r="H144" s="144">
        <v>3</v>
      </c>
      <c r="I144" s="145"/>
      <c r="L144" s="140"/>
      <c r="M144" s="146"/>
      <c r="T144" s="147"/>
      <c r="AT144" s="142" t="s">
        <v>120</v>
      </c>
      <c r="AU144" s="142" t="s">
        <v>80</v>
      </c>
      <c r="AV144" s="12" t="s">
        <v>80</v>
      </c>
      <c r="AW144" s="12" t="s">
        <v>30</v>
      </c>
      <c r="AX144" s="12" t="s">
        <v>73</v>
      </c>
      <c r="AY144" s="142" t="s">
        <v>112</v>
      </c>
    </row>
    <row r="145" spans="2:65" s="13" customFormat="1" ht="11.25">
      <c r="B145" s="148"/>
      <c r="D145" s="141" t="s">
        <v>120</v>
      </c>
      <c r="E145" s="149" t="s">
        <v>1</v>
      </c>
      <c r="F145" s="150" t="s">
        <v>123</v>
      </c>
      <c r="H145" s="151">
        <v>59.2</v>
      </c>
      <c r="I145" s="152"/>
      <c r="L145" s="148"/>
      <c r="M145" s="153"/>
      <c r="T145" s="154"/>
      <c r="AT145" s="149" t="s">
        <v>120</v>
      </c>
      <c r="AU145" s="149" t="s">
        <v>80</v>
      </c>
      <c r="AV145" s="13" t="s">
        <v>118</v>
      </c>
      <c r="AW145" s="13" t="s">
        <v>30</v>
      </c>
      <c r="AX145" s="13" t="s">
        <v>78</v>
      </c>
      <c r="AY145" s="149" t="s">
        <v>112</v>
      </c>
    </row>
    <row r="146" spans="2:65" s="1" customFormat="1" ht="16.5" customHeight="1">
      <c r="B146" s="30"/>
      <c r="C146" s="126" t="s">
        <v>156</v>
      </c>
      <c r="D146" s="126" t="s">
        <v>114</v>
      </c>
      <c r="E146" s="127" t="s">
        <v>157</v>
      </c>
      <c r="F146" s="128" t="s">
        <v>158</v>
      </c>
      <c r="G146" s="129" t="s">
        <v>152</v>
      </c>
      <c r="H146" s="130">
        <v>104.8</v>
      </c>
      <c r="I146" s="131"/>
      <c r="J146" s="132">
        <f>ROUND(I146*H146,2)</f>
        <v>0</v>
      </c>
      <c r="K146" s="133"/>
      <c r="L146" s="30"/>
      <c r="M146" s="134" t="s">
        <v>1</v>
      </c>
      <c r="N146" s="135" t="s">
        <v>38</v>
      </c>
      <c r="P146" s="136">
        <f>O146*H146</f>
        <v>0</v>
      </c>
      <c r="Q146" s="136">
        <v>0</v>
      </c>
      <c r="R146" s="136">
        <f>Q146*H146</f>
        <v>0</v>
      </c>
      <c r="S146" s="136">
        <v>0.20499999999999999</v>
      </c>
      <c r="T146" s="137">
        <f>S146*H146</f>
        <v>21.483999999999998</v>
      </c>
      <c r="AR146" s="138" t="s">
        <v>118</v>
      </c>
      <c r="AT146" s="138" t="s">
        <v>114</v>
      </c>
      <c r="AU146" s="138" t="s">
        <v>80</v>
      </c>
      <c r="AY146" s="15" t="s">
        <v>112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5" t="s">
        <v>78</v>
      </c>
      <c r="BK146" s="139">
        <f>ROUND(I146*H146,2)</f>
        <v>0</v>
      </c>
      <c r="BL146" s="15" t="s">
        <v>118</v>
      </c>
      <c r="BM146" s="138" t="s">
        <v>159</v>
      </c>
    </row>
    <row r="147" spans="2:65" s="12" customFormat="1" ht="11.25">
      <c r="B147" s="140"/>
      <c r="D147" s="141" t="s">
        <v>120</v>
      </c>
      <c r="E147" s="142" t="s">
        <v>1</v>
      </c>
      <c r="F147" s="143" t="s">
        <v>160</v>
      </c>
      <c r="H147" s="144">
        <v>96.8</v>
      </c>
      <c r="I147" s="145"/>
      <c r="L147" s="140"/>
      <c r="M147" s="146"/>
      <c r="T147" s="147"/>
      <c r="AT147" s="142" t="s">
        <v>120</v>
      </c>
      <c r="AU147" s="142" t="s">
        <v>80</v>
      </c>
      <c r="AV147" s="12" t="s">
        <v>80</v>
      </c>
      <c r="AW147" s="12" t="s">
        <v>30</v>
      </c>
      <c r="AX147" s="12" t="s">
        <v>73</v>
      </c>
      <c r="AY147" s="142" t="s">
        <v>112</v>
      </c>
    </row>
    <row r="148" spans="2:65" s="12" customFormat="1" ht="11.25">
      <c r="B148" s="140"/>
      <c r="D148" s="141" t="s">
        <v>120</v>
      </c>
      <c r="E148" s="142" t="s">
        <v>1</v>
      </c>
      <c r="F148" s="143" t="s">
        <v>161</v>
      </c>
      <c r="H148" s="144">
        <v>8</v>
      </c>
      <c r="I148" s="145"/>
      <c r="L148" s="140"/>
      <c r="M148" s="146"/>
      <c r="T148" s="147"/>
      <c r="AT148" s="142" t="s">
        <v>120</v>
      </c>
      <c r="AU148" s="142" t="s">
        <v>80</v>
      </c>
      <c r="AV148" s="12" t="s">
        <v>80</v>
      </c>
      <c r="AW148" s="12" t="s">
        <v>30</v>
      </c>
      <c r="AX148" s="12" t="s">
        <v>73</v>
      </c>
      <c r="AY148" s="142" t="s">
        <v>112</v>
      </c>
    </row>
    <row r="149" spans="2:65" s="13" customFormat="1" ht="11.25">
      <c r="B149" s="148"/>
      <c r="D149" s="141" t="s">
        <v>120</v>
      </c>
      <c r="E149" s="149" t="s">
        <v>1</v>
      </c>
      <c r="F149" s="150" t="s">
        <v>123</v>
      </c>
      <c r="H149" s="151">
        <v>104.8</v>
      </c>
      <c r="I149" s="152"/>
      <c r="L149" s="148"/>
      <c r="M149" s="153"/>
      <c r="T149" s="154"/>
      <c r="AT149" s="149" t="s">
        <v>120</v>
      </c>
      <c r="AU149" s="149" t="s">
        <v>80</v>
      </c>
      <c r="AV149" s="13" t="s">
        <v>118</v>
      </c>
      <c r="AW149" s="13" t="s">
        <v>30</v>
      </c>
      <c r="AX149" s="13" t="s">
        <v>78</v>
      </c>
      <c r="AY149" s="149" t="s">
        <v>112</v>
      </c>
    </row>
    <row r="150" spans="2:65" s="1" customFormat="1" ht="16.5" customHeight="1">
      <c r="B150" s="30"/>
      <c r="C150" s="126" t="s">
        <v>162</v>
      </c>
      <c r="D150" s="126" t="s">
        <v>114</v>
      </c>
      <c r="E150" s="127" t="s">
        <v>163</v>
      </c>
      <c r="F150" s="128" t="s">
        <v>164</v>
      </c>
      <c r="G150" s="129" t="s">
        <v>152</v>
      </c>
      <c r="H150" s="130">
        <v>2</v>
      </c>
      <c r="I150" s="131"/>
      <c r="J150" s="132">
        <f>ROUND(I150*H150,2)</f>
        <v>0</v>
      </c>
      <c r="K150" s="133"/>
      <c r="L150" s="30"/>
      <c r="M150" s="134" t="s">
        <v>1</v>
      </c>
      <c r="N150" s="135" t="s">
        <v>38</v>
      </c>
      <c r="P150" s="136">
        <f>O150*H150</f>
        <v>0</v>
      </c>
      <c r="Q150" s="136">
        <v>0</v>
      </c>
      <c r="R150" s="136">
        <f>Q150*H150</f>
        <v>0</v>
      </c>
      <c r="S150" s="136">
        <v>0.115</v>
      </c>
      <c r="T150" s="137">
        <f>S150*H150</f>
        <v>0.23</v>
      </c>
      <c r="AR150" s="138" t="s">
        <v>118</v>
      </c>
      <c r="AT150" s="138" t="s">
        <v>114</v>
      </c>
      <c r="AU150" s="138" t="s">
        <v>80</v>
      </c>
      <c r="AY150" s="15" t="s">
        <v>112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5" t="s">
        <v>78</v>
      </c>
      <c r="BK150" s="139">
        <f>ROUND(I150*H150,2)</f>
        <v>0</v>
      </c>
      <c r="BL150" s="15" t="s">
        <v>118</v>
      </c>
      <c r="BM150" s="138" t="s">
        <v>165</v>
      </c>
    </row>
    <row r="151" spans="2:65" s="1" customFormat="1" ht="16.5" customHeight="1">
      <c r="B151" s="30"/>
      <c r="C151" s="126" t="s">
        <v>166</v>
      </c>
      <c r="D151" s="126" t="s">
        <v>114</v>
      </c>
      <c r="E151" s="127" t="s">
        <v>167</v>
      </c>
      <c r="F151" s="128" t="s">
        <v>168</v>
      </c>
      <c r="G151" s="129" t="s">
        <v>152</v>
      </c>
      <c r="H151" s="130">
        <v>25.94</v>
      </c>
      <c r="I151" s="131"/>
      <c r="J151" s="132">
        <f>ROUND(I151*H151,2)</f>
        <v>0</v>
      </c>
      <c r="K151" s="133"/>
      <c r="L151" s="30"/>
      <c r="M151" s="134" t="s">
        <v>1</v>
      </c>
      <c r="N151" s="135" t="s">
        <v>38</v>
      </c>
      <c r="P151" s="136">
        <f>O151*H151</f>
        <v>0</v>
      </c>
      <c r="Q151" s="136">
        <v>0</v>
      </c>
      <c r="R151" s="136">
        <f>Q151*H151</f>
        <v>0</v>
      </c>
      <c r="S151" s="136">
        <v>0.04</v>
      </c>
      <c r="T151" s="137">
        <f>S151*H151</f>
        <v>1.0376000000000001</v>
      </c>
      <c r="AR151" s="138" t="s">
        <v>118</v>
      </c>
      <c r="AT151" s="138" t="s">
        <v>114</v>
      </c>
      <c r="AU151" s="138" t="s">
        <v>80</v>
      </c>
      <c r="AY151" s="15" t="s">
        <v>112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5" t="s">
        <v>78</v>
      </c>
      <c r="BK151" s="139">
        <f>ROUND(I151*H151,2)</f>
        <v>0</v>
      </c>
      <c r="BL151" s="15" t="s">
        <v>118</v>
      </c>
      <c r="BM151" s="138" t="s">
        <v>169</v>
      </c>
    </row>
    <row r="152" spans="2:65" s="1" customFormat="1" ht="24.2" customHeight="1">
      <c r="B152" s="30"/>
      <c r="C152" s="126" t="s">
        <v>170</v>
      </c>
      <c r="D152" s="126" t="s">
        <v>114</v>
      </c>
      <c r="E152" s="127" t="s">
        <v>171</v>
      </c>
      <c r="F152" s="128" t="s">
        <v>172</v>
      </c>
      <c r="G152" s="129" t="s">
        <v>173</v>
      </c>
      <c r="H152" s="130">
        <v>22.646000000000001</v>
      </c>
      <c r="I152" s="131"/>
      <c r="J152" s="132">
        <f>ROUND(I152*H152,2)</f>
        <v>0</v>
      </c>
      <c r="K152" s="133"/>
      <c r="L152" s="30"/>
      <c r="M152" s="134" t="s">
        <v>1</v>
      </c>
      <c r="N152" s="135" t="s">
        <v>38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118</v>
      </c>
      <c r="AT152" s="138" t="s">
        <v>114</v>
      </c>
      <c r="AU152" s="138" t="s">
        <v>80</v>
      </c>
      <c r="AY152" s="15" t="s">
        <v>112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78</v>
      </c>
      <c r="BK152" s="139">
        <f>ROUND(I152*H152,2)</f>
        <v>0</v>
      </c>
      <c r="BL152" s="15" t="s">
        <v>118</v>
      </c>
      <c r="BM152" s="138" t="s">
        <v>174</v>
      </c>
    </row>
    <row r="153" spans="2:65" s="12" customFormat="1" ht="11.25">
      <c r="B153" s="140"/>
      <c r="D153" s="141" t="s">
        <v>120</v>
      </c>
      <c r="E153" s="142" t="s">
        <v>1</v>
      </c>
      <c r="F153" s="143" t="s">
        <v>175</v>
      </c>
      <c r="H153" s="144">
        <v>22.166</v>
      </c>
      <c r="I153" s="145"/>
      <c r="L153" s="140"/>
      <c r="M153" s="146"/>
      <c r="T153" s="147"/>
      <c r="AT153" s="142" t="s">
        <v>120</v>
      </c>
      <c r="AU153" s="142" t="s">
        <v>80</v>
      </c>
      <c r="AV153" s="12" t="s">
        <v>80</v>
      </c>
      <c r="AW153" s="12" t="s">
        <v>30</v>
      </c>
      <c r="AX153" s="12" t="s">
        <v>73</v>
      </c>
      <c r="AY153" s="142" t="s">
        <v>112</v>
      </c>
    </row>
    <row r="154" spans="2:65" s="12" customFormat="1" ht="11.25">
      <c r="B154" s="140"/>
      <c r="D154" s="141" t="s">
        <v>120</v>
      </c>
      <c r="E154" s="142" t="s">
        <v>1</v>
      </c>
      <c r="F154" s="143" t="s">
        <v>176</v>
      </c>
      <c r="H154" s="144">
        <v>0.48</v>
      </c>
      <c r="I154" s="145"/>
      <c r="L154" s="140"/>
      <c r="M154" s="146"/>
      <c r="T154" s="147"/>
      <c r="AT154" s="142" t="s">
        <v>120</v>
      </c>
      <c r="AU154" s="142" t="s">
        <v>80</v>
      </c>
      <c r="AV154" s="12" t="s">
        <v>80</v>
      </c>
      <c r="AW154" s="12" t="s">
        <v>30</v>
      </c>
      <c r="AX154" s="12" t="s">
        <v>73</v>
      </c>
      <c r="AY154" s="142" t="s">
        <v>112</v>
      </c>
    </row>
    <row r="155" spans="2:65" s="12" customFormat="1" ht="11.25">
      <c r="B155" s="140"/>
      <c r="D155" s="141" t="s">
        <v>120</v>
      </c>
      <c r="E155" s="142" t="s">
        <v>1</v>
      </c>
      <c r="F155" s="143" t="s">
        <v>177</v>
      </c>
      <c r="H155" s="144">
        <v>0</v>
      </c>
      <c r="I155" s="145"/>
      <c r="L155" s="140"/>
      <c r="M155" s="146"/>
      <c r="T155" s="147"/>
      <c r="AT155" s="142" t="s">
        <v>120</v>
      </c>
      <c r="AU155" s="142" t="s">
        <v>80</v>
      </c>
      <c r="AV155" s="12" t="s">
        <v>80</v>
      </c>
      <c r="AW155" s="12" t="s">
        <v>30</v>
      </c>
      <c r="AX155" s="12" t="s">
        <v>73</v>
      </c>
      <c r="AY155" s="142" t="s">
        <v>112</v>
      </c>
    </row>
    <row r="156" spans="2:65" s="13" customFormat="1" ht="11.25">
      <c r="B156" s="148"/>
      <c r="D156" s="141" t="s">
        <v>120</v>
      </c>
      <c r="E156" s="149" t="s">
        <v>1</v>
      </c>
      <c r="F156" s="150" t="s">
        <v>123</v>
      </c>
      <c r="H156" s="151">
        <v>22.646000000000001</v>
      </c>
      <c r="I156" s="152"/>
      <c r="L156" s="148"/>
      <c r="M156" s="153"/>
      <c r="T156" s="154"/>
      <c r="AT156" s="149" t="s">
        <v>120</v>
      </c>
      <c r="AU156" s="149" t="s">
        <v>80</v>
      </c>
      <c r="AV156" s="13" t="s">
        <v>118</v>
      </c>
      <c r="AW156" s="13" t="s">
        <v>30</v>
      </c>
      <c r="AX156" s="13" t="s">
        <v>78</v>
      </c>
      <c r="AY156" s="149" t="s">
        <v>112</v>
      </c>
    </row>
    <row r="157" spans="2:65" s="1" customFormat="1" ht="33" customHeight="1">
      <c r="B157" s="30"/>
      <c r="C157" s="126" t="s">
        <v>8</v>
      </c>
      <c r="D157" s="126" t="s">
        <v>114</v>
      </c>
      <c r="E157" s="127" t="s">
        <v>178</v>
      </c>
      <c r="F157" s="128" t="s">
        <v>179</v>
      </c>
      <c r="G157" s="129" t="s">
        <v>173</v>
      </c>
      <c r="H157" s="130">
        <v>36.368000000000002</v>
      </c>
      <c r="I157" s="131"/>
      <c r="J157" s="132">
        <f>ROUND(I157*H157,2)</f>
        <v>0</v>
      </c>
      <c r="K157" s="133"/>
      <c r="L157" s="30"/>
      <c r="M157" s="134" t="s">
        <v>1</v>
      </c>
      <c r="N157" s="135" t="s">
        <v>38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118</v>
      </c>
      <c r="AT157" s="138" t="s">
        <v>114</v>
      </c>
      <c r="AU157" s="138" t="s">
        <v>80</v>
      </c>
      <c r="AY157" s="15" t="s">
        <v>112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78</v>
      </c>
      <c r="BK157" s="139">
        <f>ROUND(I157*H157,2)</f>
        <v>0</v>
      </c>
      <c r="BL157" s="15" t="s">
        <v>118</v>
      </c>
      <c r="BM157" s="138" t="s">
        <v>180</v>
      </c>
    </row>
    <row r="158" spans="2:65" s="12" customFormat="1" ht="11.25">
      <c r="B158" s="140"/>
      <c r="D158" s="141" t="s">
        <v>120</v>
      </c>
      <c r="E158" s="142" t="s">
        <v>1</v>
      </c>
      <c r="F158" s="143" t="s">
        <v>181</v>
      </c>
      <c r="H158" s="144">
        <v>36.368000000000002</v>
      </c>
      <c r="I158" s="145"/>
      <c r="L158" s="140"/>
      <c r="M158" s="146"/>
      <c r="T158" s="147"/>
      <c r="AT158" s="142" t="s">
        <v>120</v>
      </c>
      <c r="AU158" s="142" t="s">
        <v>80</v>
      </c>
      <c r="AV158" s="12" t="s">
        <v>80</v>
      </c>
      <c r="AW158" s="12" t="s">
        <v>30</v>
      </c>
      <c r="AX158" s="12" t="s">
        <v>78</v>
      </c>
      <c r="AY158" s="142" t="s">
        <v>112</v>
      </c>
    </row>
    <row r="159" spans="2:65" s="1" customFormat="1" ht="24.2" customHeight="1">
      <c r="B159" s="30"/>
      <c r="C159" s="126" t="s">
        <v>182</v>
      </c>
      <c r="D159" s="126" t="s">
        <v>114</v>
      </c>
      <c r="E159" s="127" t="s">
        <v>183</v>
      </c>
      <c r="F159" s="128" t="s">
        <v>184</v>
      </c>
      <c r="G159" s="129" t="s">
        <v>173</v>
      </c>
      <c r="H159" s="130">
        <v>44.261000000000003</v>
      </c>
      <c r="I159" s="131"/>
      <c r="J159" s="132">
        <f>ROUND(I159*H159,2)</f>
        <v>0</v>
      </c>
      <c r="K159" s="133"/>
      <c r="L159" s="30"/>
      <c r="M159" s="134" t="s">
        <v>1</v>
      </c>
      <c r="N159" s="135" t="s">
        <v>38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118</v>
      </c>
      <c r="AT159" s="138" t="s">
        <v>114</v>
      </c>
      <c r="AU159" s="138" t="s">
        <v>80</v>
      </c>
      <c r="AY159" s="15" t="s">
        <v>112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118</v>
      </c>
      <c r="BM159" s="138" t="s">
        <v>185</v>
      </c>
    </row>
    <row r="160" spans="2:65" s="12" customFormat="1" ht="11.25">
      <c r="B160" s="140"/>
      <c r="D160" s="141" t="s">
        <v>120</v>
      </c>
      <c r="E160" s="142" t="s">
        <v>1</v>
      </c>
      <c r="F160" s="143" t="s">
        <v>186</v>
      </c>
      <c r="H160" s="144">
        <v>44.261000000000003</v>
      </c>
      <c r="I160" s="145"/>
      <c r="L160" s="140"/>
      <c r="M160" s="146"/>
      <c r="T160" s="147"/>
      <c r="AT160" s="142" t="s">
        <v>120</v>
      </c>
      <c r="AU160" s="142" t="s">
        <v>80</v>
      </c>
      <c r="AV160" s="12" t="s">
        <v>80</v>
      </c>
      <c r="AW160" s="12" t="s">
        <v>30</v>
      </c>
      <c r="AX160" s="12" t="s">
        <v>78</v>
      </c>
      <c r="AY160" s="142" t="s">
        <v>112</v>
      </c>
    </row>
    <row r="161" spans="2:65" s="1" customFormat="1" ht="37.9" customHeight="1">
      <c r="B161" s="30"/>
      <c r="C161" s="126" t="s">
        <v>187</v>
      </c>
      <c r="D161" s="126" t="s">
        <v>114</v>
      </c>
      <c r="E161" s="127" t="s">
        <v>188</v>
      </c>
      <c r="F161" s="128" t="s">
        <v>189</v>
      </c>
      <c r="G161" s="129" t="s">
        <v>173</v>
      </c>
      <c r="H161" s="130">
        <v>59.014000000000003</v>
      </c>
      <c r="I161" s="131"/>
      <c r="J161" s="132">
        <f>ROUND(I161*H161,2)</f>
        <v>0</v>
      </c>
      <c r="K161" s="133"/>
      <c r="L161" s="30"/>
      <c r="M161" s="134" t="s">
        <v>1</v>
      </c>
      <c r="N161" s="135" t="s">
        <v>38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118</v>
      </c>
      <c r="AT161" s="138" t="s">
        <v>114</v>
      </c>
      <c r="AU161" s="138" t="s">
        <v>80</v>
      </c>
      <c r="AY161" s="15" t="s">
        <v>112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78</v>
      </c>
      <c r="BK161" s="139">
        <f>ROUND(I161*H161,2)</f>
        <v>0</v>
      </c>
      <c r="BL161" s="15" t="s">
        <v>118</v>
      </c>
      <c r="BM161" s="138" t="s">
        <v>190</v>
      </c>
    </row>
    <row r="162" spans="2:65" s="12" customFormat="1" ht="11.25">
      <c r="B162" s="140"/>
      <c r="D162" s="141" t="s">
        <v>120</v>
      </c>
      <c r="E162" s="142" t="s">
        <v>1</v>
      </c>
      <c r="F162" s="143" t="s">
        <v>191</v>
      </c>
      <c r="H162" s="144">
        <v>59.014000000000003</v>
      </c>
      <c r="I162" s="145"/>
      <c r="L162" s="140"/>
      <c r="M162" s="146"/>
      <c r="T162" s="147"/>
      <c r="AT162" s="142" t="s">
        <v>120</v>
      </c>
      <c r="AU162" s="142" t="s">
        <v>80</v>
      </c>
      <c r="AV162" s="12" t="s">
        <v>80</v>
      </c>
      <c r="AW162" s="12" t="s">
        <v>30</v>
      </c>
      <c r="AX162" s="12" t="s">
        <v>78</v>
      </c>
      <c r="AY162" s="142" t="s">
        <v>112</v>
      </c>
    </row>
    <row r="163" spans="2:65" s="1" customFormat="1" ht="37.9" customHeight="1">
      <c r="B163" s="30"/>
      <c r="C163" s="126" t="s">
        <v>192</v>
      </c>
      <c r="D163" s="126" t="s">
        <v>114</v>
      </c>
      <c r="E163" s="127" t="s">
        <v>193</v>
      </c>
      <c r="F163" s="128" t="s">
        <v>194</v>
      </c>
      <c r="G163" s="129" t="s">
        <v>173</v>
      </c>
      <c r="H163" s="130">
        <v>472.11200000000002</v>
      </c>
      <c r="I163" s="131"/>
      <c r="J163" s="132">
        <f>ROUND(I163*H163,2)</f>
        <v>0</v>
      </c>
      <c r="K163" s="133"/>
      <c r="L163" s="30"/>
      <c r="M163" s="134" t="s">
        <v>1</v>
      </c>
      <c r="N163" s="135" t="s">
        <v>38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118</v>
      </c>
      <c r="AT163" s="138" t="s">
        <v>114</v>
      </c>
      <c r="AU163" s="138" t="s">
        <v>80</v>
      </c>
      <c r="AY163" s="15" t="s">
        <v>112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78</v>
      </c>
      <c r="BK163" s="139">
        <f>ROUND(I163*H163,2)</f>
        <v>0</v>
      </c>
      <c r="BL163" s="15" t="s">
        <v>118</v>
      </c>
      <c r="BM163" s="138" t="s">
        <v>195</v>
      </c>
    </row>
    <row r="164" spans="2:65" s="12" customFormat="1" ht="11.25">
      <c r="B164" s="140"/>
      <c r="D164" s="141" t="s">
        <v>120</v>
      </c>
      <c r="E164" s="142" t="s">
        <v>1</v>
      </c>
      <c r="F164" s="143" t="s">
        <v>196</v>
      </c>
      <c r="H164" s="144">
        <v>472.11200000000002</v>
      </c>
      <c r="I164" s="145"/>
      <c r="L164" s="140"/>
      <c r="M164" s="146"/>
      <c r="T164" s="147"/>
      <c r="AT164" s="142" t="s">
        <v>120</v>
      </c>
      <c r="AU164" s="142" t="s">
        <v>80</v>
      </c>
      <c r="AV164" s="12" t="s">
        <v>80</v>
      </c>
      <c r="AW164" s="12" t="s">
        <v>30</v>
      </c>
      <c r="AX164" s="12" t="s">
        <v>78</v>
      </c>
      <c r="AY164" s="142" t="s">
        <v>112</v>
      </c>
    </row>
    <row r="165" spans="2:65" s="1" customFormat="1" ht="33" customHeight="1">
      <c r="B165" s="30"/>
      <c r="C165" s="126" t="s">
        <v>197</v>
      </c>
      <c r="D165" s="126" t="s">
        <v>114</v>
      </c>
      <c r="E165" s="127" t="s">
        <v>198</v>
      </c>
      <c r="F165" s="128" t="s">
        <v>199</v>
      </c>
      <c r="G165" s="129" t="s">
        <v>200</v>
      </c>
      <c r="H165" s="130">
        <v>129.351</v>
      </c>
      <c r="I165" s="131"/>
      <c r="J165" s="132">
        <f>ROUND(I165*H165,2)</f>
        <v>0</v>
      </c>
      <c r="K165" s="133"/>
      <c r="L165" s="30"/>
      <c r="M165" s="134" t="s">
        <v>1</v>
      </c>
      <c r="N165" s="135" t="s">
        <v>38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118</v>
      </c>
      <c r="AT165" s="138" t="s">
        <v>114</v>
      </c>
      <c r="AU165" s="138" t="s">
        <v>80</v>
      </c>
      <c r="AY165" s="15" t="s">
        <v>112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78</v>
      </c>
      <c r="BK165" s="139">
        <f>ROUND(I165*H165,2)</f>
        <v>0</v>
      </c>
      <c r="BL165" s="15" t="s">
        <v>118</v>
      </c>
      <c r="BM165" s="138" t="s">
        <v>201</v>
      </c>
    </row>
    <row r="166" spans="2:65" s="12" customFormat="1" ht="11.25">
      <c r="B166" s="140"/>
      <c r="D166" s="141" t="s">
        <v>120</v>
      </c>
      <c r="E166" s="142" t="s">
        <v>1</v>
      </c>
      <c r="F166" s="143" t="s">
        <v>202</v>
      </c>
      <c r="H166" s="144">
        <v>129.351</v>
      </c>
      <c r="I166" s="145"/>
      <c r="L166" s="140"/>
      <c r="M166" s="146"/>
      <c r="T166" s="147"/>
      <c r="AT166" s="142" t="s">
        <v>120</v>
      </c>
      <c r="AU166" s="142" t="s">
        <v>80</v>
      </c>
      <c r="AV166" s="12" t="s">
        <v>80</v>
      </c>
      <c r="AW166" s="12" t="s">
        <v>30</v>
      </c>
      <c r="AX166" s="12" t="s">
        <v>78</v>
      </c>
      <c r="AY166" s="142" t="s">
        <v>112</v>
      </c>
    </row>
    <row r="167" spans="2:65" s="1" customFormat="1" ht="16.5" customHeight="1">
      <c r="B167" s="30"/>
      <c r="C167" s="126" t="s">
        <v>203</v>
      </c>
      <c r="D167" s="126" t="s">
        <v>114</v>
      </c>
      <c r="E167" s="127" t="s">
        <v>204</v>
      </c>
      <c r="F167" s="128" t="s">
        <v>205</v>
      </c>
      <c r="G167" s="129" t="s">
        <v>173</v>
      </c>
      <c r="H167" s="130">
        <v>57.341000000000001</v>
      </c>
      <c r="I167" s="131"/>
      <c r="J167" s="132">
        <f>ROUND(I167*H167,2)</f>
        <v>0</v>
      </c>
      <c r="K167" s="133"/>
      <c r="L167" s="30"/>
      <c r="M167" s="134" t="s">
        <v>1</v>
      </c>
      <c r="N167" s="135" t="s">
        <v>38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118</v>
      </c>
      <c r="AT167" s="138" t="s">
        <v>114</v>
      </c>
      <c r="AU167" s="138" t="s">
        <v>80</v>
      </c>
      <c r="AY167" s="15" t="s">
        <v>112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5" t="s">
        <v>78</v>
      </c>
      <c r="BK167" s="139">
        <f>ROUND(I167*H167,2)</f>
        <v>0</v>
      </c>
      <c r="BL167" s="15" t="s">
        <v>118</v>
      </c>
      <c r="BM167" s="138" t="s">
        <v>206</v>
      </c>
    </row>
    <row r="168" spans="2:65" s="1" customFormat="1" ht="24.2" customHeight="1">
      <c r="B168" s="30"/>
      <c r="C168" s="126" t="s">
        <v>207</v>
      </c>
      <c r="D168" s="126" t="s">
        <v>114</v>
      </c>
      <c r="E168" s="127" t="s">
        <v>208</v>
      </c>
      <c r="F168" s="128" t="s">
        <v>209</v>
      </c>
      <c r="G168" s="129" t="s">
        <v>117</v>
      </c>
      <c r="H168" s="130">
        <v>866.91</v>
      </c>
      <c r="I168" s="131"/>
      <c r="J168" s="132">
        <f>ROUND(I168*H168,2)</f>
        <v>0</v>
      </c>
      <c r="K168" s="133"/>
      <c r="L168" s="30"/>
      <c r="M168" s="134" t="s">
        <v>1</v>
      </c>
      <c r="N168" s="135" t="s">
        <v>38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118</v>
      </c>
      <c r="AT168" s="138" t="s">
        <v>114</v>
      </c>
      <c r="AU168" s="138" t="s">
        <v>80</v>
      </c>
      <c r="AY168" s="15" t="s">
        <v>112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78</v>
      </c>
      <c r="BK168" s="139">
        <f>ROUND(I168*H168,2)</f>
        <v>0</v>
      </c>
      <c r="BL168" s="15" t="s">
        <v>118</v>
      </c>
      <c r="BM168" s="138" t="s">
        <v>210</v>
      </c>
    </row>
    <row r="169" spans="2:65" s="12" customFormat="1" ht="11.25">
      <c r="B169" s="140"/>
      <c r="D169" s="141" t="s">
        <v>120</v>
      </c>
      <c r="E169" s="142" t="s">
        <v>1</v>
      </c>
      <c r="F169" s="143" t="s">
        <v>211</v>
      </c>
      <c r="H169" s="144">
        <v>763.66</v>
      </c>
      <c r="I169" s="145"/>
      <c r="L169" s="140"/>
      <c r="M169" s="146"/>
      <c r="T169" s="147"/>
      <c r="AT169" s="142" t="s">
        <v>120</v>
      </c>
      <c r="AU169" s="142" t="s">
        <v>80</v>
      </c>
      <c r="AV169" s="12" t="s">
        <v>80</v>
      </c>
      <c r="AW169" s="12" t="s">
        <v>30</v>
      </c>
      <c r="AX169" s="12" t="s">
        <v>73</v>
      </c>
      <c r="AY169" s="142" t="s">
        <v>112</v>
      </c>
    </row>
    <row r="170" spans="2:65" s="12" customFormat="1" ht="11.25">
      <c r="B170" s="140"/>
      <c r="D170" s="141" t="s">
        <v>120</v>
      </c>
      <c r="E170" s="142" t="s">
        <v>1</v>
      </c>
      <c r="F170" s="143" t="s">
        <v>212</v>
      </c>
      <c r="H170" s="144">
        <v>103.25</v>
      </c>
      <c r="I170" s="145"/>
      <c r="L170" s="140"/>
      <c r="M170" s="146"/>
      <c r="T170" s="147"/>
      <c r="AT170" s="142" t="s">
        <v>120</v>
      </c>
      <c r="AU170" s="142" t="s">
        <v>80</v>
      </c>
      <c r="AV170" s="12" t="s">
        <v>80</v>
      </c>
      <c r="AW170" s="12" t="s">
        <v>30</v>
      </c>
      <c r="AX170" s="12" t="s">
        <v>73</v>
      </c>
      <c r="AY170" s="142" t="s">
        <v>112</v>
      </c>
    </row>
    <row r="171" spans="2:65" s="13" customFormat="1" ht="11.25">
      <c r="B171" s="148"/>
      <c r="D171" s="141" t="s">
        <v>120</v>
      </c>
      <c r="E171" s="149" t="s">
        <v>1</v>
      </c>
      <c r="F171" s="150" t="s">
        <v>123</v>
      </c>
      <c r="H171" s="151">
        <v>866.91</v>
      </c>
      <c r="I171" s="152"/>
      <c r="L171" s="148"/>
      <c r="M171" s="153"/>
      <c r="T171" s="154"/>
      <c r="AT171" s="149" t="s">
        <v>120</v>
      </c>
      <c r="AU171" s="149" t="s">
        <v>80</v>
      </c>
      <c r="AV171" s="13" t="s">
        <v>118</v>
      </c>
      <c r="AW171" s="13" t="s">
        <v>30</v>
      </c>
      <c r="AX171" s="13" t="s">
        <v>78</v>
      </c>
      <c r="AY171" s="149" t="s">
        <v>112</v>
      </c>
    </row>
    <row r="172" spans="2:65" s="1" customFormat="1" ht="24.2" customHeight="1">
      <c r="B172" s="30"/>
      <c r="C172" s="126" t="s">
        <v>213</v>
      </c>
      <c r="D172" s="126" t="s">
        <v>114</v>
      </c>
      <c r="E172" s="127" t="s">
        <v>214</v>
      </c>
      <c r="F172" s="128" t="s">
        <v>215</v>
      </c>
      <c r="G172" s="129" t="s">
        <v>117</v>
      </c>
      <c r="H172" s="130">
        <v>75</v>
      </c>
      <c r="I172" s="131"/>
      <c r="J172" s="132">
        <f>ROUND(I172*H172,2)</f>
        <v>0</v>
      </c>
      <c r="K172" s="133"/>
      <c r="L172" s="30"/>
      <c r="M172" s="134" t="s">
        <v>1</v>
      </c>
      <c r="N172" s="135" t="s">
        <v>38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118</v>
      </c>
      <c r="AT172" s="138" t="s">
        <v>114</v>
      </c>
      <c r="AU172" s="138" t="s">
        <v>80</v>
      </c>
      <c r="AY172" s="15" t="s">
        <v>112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78</v>
      </c>
      <c r="BK172" s="139">
        <f>ROUND(I172*H172,2)</f>
        <v>0</v>
      </c>
      <c r="BL172" s="15" t="s">
        <v>118</v>
      </c>
      <c r="BM172" s="138" t="s">
        <v>216</v>
      </c>
    </row>
    <row r="173" spans="2:65" s="12" customFormat="1" ht="11.25">
      <c r="B173" s="140"/>
      <c r="D173" s="141" t="s">
        <v>120</v>
      </c>
      <c r="E173" s="142" t="s">
        <v>1</v>
      </c>
      <c r="F173" s="143" t="s">
        <v>217</v>
      </c>
      <c r="H173" s="144">
        <v>75</v>
      </c>
      <c r="I173" s="145"/>
      <c r="L173" s="140"/>
      <c r="M173" s="146"/>
      <c r="T173" s="147"/>
      <c r="AT173" s="142" t="s">
        <v>120</v>
      </c>
      <c r="AU173" s="142" t="s">
        <v>80</v>
      </c>
      <c r="AV173" s="12" t="s">
        <v>80</v>
      </c>
      <c r="AW173" s="12" t="s">
        <v>30</v>
      </c>
      <c r="AX173" s="12" t="s">
        <v>78</v>
      </c>
      <c r="AY173" s="142" t="s">
        <v>112</v>
      </c>
    </row>
    <row r="174" spans="2:65" s="1" customFormat="1" ht="24.2" customHeight="1">
      <c r="B174" s="30"/>
      <c r="C174" s="126" t="s">
        <v>218</v>
      </c>
      <c r="D174" s="126" t="s">
        <v>114</v>
      </c>
      <c r="E174" s="127" t="s">
        <v>219</v>
      </c>
      <c r="F174" s="128" t="s">
        <v>220</v>
      </c>
      <c r="G174" s="129" t="s">
        <v>117</v>
      </c>
      <c r="H174" s="130">
        <v>225</v>
      </c>
      <c r="I174" s="131"/>
      <c r="J174" s="132">
        <f>ROUND(I174*H174,2)</f>
        <v>0</v>
      </c>
      <c r="K174" s="133"/>
      <c r="L174" s="30"/>
      <c r="M174" s="134" t="s">
        <v>1</v>
      </c>
      <c r="N174" s="135" t="s">
        <v>38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118</v>
      </c>
      <c r="AT174" s="138" t="s">
        <v>114</v>
      </c>
      <c r="AU174" s="138" t="s">
        <v>80</v>
      </c>
      <c r="AY174" s="15" t="s">
        <v>112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78</v>
      </c>
      <c r="BK174" s="139">
        <f>ROUND(I174*H174,2)</f>
        <v>0</v>
      </c>
      <c r="BL174" s="15" t="s">
        <v>118</v>
      </c>
      <c r="BM174" s="138" t="s">
        <v>221</v>
      </c>
    </row>
    <row r="175" spans="2:65" s="12" customFormat="1" ht="11.25">
      <c r="B175" s="140"/>
      <c r="D175" s="141" t="s">
        <v>120</v>
      </c>
      <c r="E175" s="142" t="s">
        <v>1</v>
      </c>
      <c r="F175" s="143" t="s">
        <v>222</v>
      </c>
      <c r="H175" s="144">
        <v>225</v>
      </c>
      <c r="I175" s="145"/>
      <c r="L175" s="140"/>
      <c r="M175" s="146"/>
      <c r="T175" s="147"/>
      <c r="AT175" s="142" t="s">
        <v>120</v>
      </c>
      <c r="AU175" s="142" t="s">
        <v>80</v>
      </c>
      <c r="AV175" s="12" t="s">
        <v>80</v>
      </c>
      <c r="AW175" s="12" t="s">
        <v>30</v>
      </c>
      <c r="AX175" s="12" t="s">
        <v>78</v>
      </c>
      <c r="AY175" s="142" t="s">
        <v>112</v>
      </c>
    </row>
    <row r="176" spans="2:65" s="1" customFormat="1" ht="16.5" customHeight="1">
      <c r="B176" s="30"/>
      <c r="C176" s="155" t="s">
        <v>223</v>
      </c>
      <c r="D176" s="155" t="s">
        <v>224</v>
      </c>
      <c r="E176" s="156" t="s">
        <v>225</v>
      </c>
      <c r="F176" s="157" t="s">
        <v>226</v>
      </c>
      <c r="G176" s="158" t="s">
        <v>200</v>
      </c>
      <c r="H176" s="159">
        <v>67.5</v>
      </c>
      <c r="I176" s="160"/>
      <c r="J176" s="161">
        <f>ROUND(I176*H176,2)</f>
        <v>0</v>
      </c>
      <c r="K176" s="162"/>
      <c r="L176" s="163"/>
      <c r="M176" s="164" t="s">
        <v>1</v>
      </c>
      <c r="N176" s="165" t="s">
        <v>38</v>
      </c>
      <c r="P176" s="136">
        <f>O176*H176</f>
        <v>0</v>
      </c>
      <c r="Q176" s="136">
        <v>1</v>
      </c>
      <c r="R176" s="136">
        <f>Q176*H176</f>
        <v>67.5</v>
      </c>
      <c r="S176" s="136">
        <v>0</v>
      </c>
      <c r="T176" s="137">
        <f>S176*H176</f>
        <v>0</v>
      </c>
      <c r="AR176" s="138" t="s">
        <v>156</v>
      </c>
      <c r="AT176" s="138" t="s">
        <v>224</v>
      </c>
      <c r="AU176" s="138" t="s">
        <v>80</v>
      </c>
      <c r="AY176" s="15" t="s">
        <v>112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78</v>
      </c>
      <c r="BK176" s="139">
        <f>ROUND(I176*H176,2)</f>
        <v>0</v>
      </c>
      <c r="BL176" s="15" t="s">
        <v>118</v>
      </c>
      <c r="BM176" s="138" t="s">
        <v>227</v>
      </c>
    </row>
    <row r="177" spans="2:65" s="11" customFormat="1" ht="22.9" customHeight="1">
      <c r="B177" s="114"/>
      <c r="D177" s="115" t="s">
        <v>72</v>
      </c>
      <c r="E177" s="124" t="s">
        <v>138</v>
      </c>
      <c r="F177" s="124" t="s">
        <v>228</v>
      </c>
      <c r="I177" s="117"/>
      <c r="J177" s="125">
        <f>BK177</f>
        <v>0</v>
      </c>
      <c r="L177" s="114"/>
      <c r="M177" s="119"/>
      <c r="P177" s="120">
        <f>SUM(P178:P199)</f>
        <v>0</v>
      </c>
      <c r="R177" s="120">
        <f>SUM(R178:R199)</f>
        <v>352.68198230000002</v>
      </c>
      <c r="T177" s="121">
        <f>SUM(T178:T199)</f>
        <v>0</v>
      </c>
      <c r="AR177" s="115" t="s">
        <v>78</v>
      </c>
      <c r="AT177" s="122" t="s">
        <v>72</v>
      </c>
      <c r="AU177" s="122" t="s">
        <v>78</v>
      </c>
      <c r="AY177" s="115" t="s">
        <v>112</v>
      </c>
      <c r="BK177" s="123">
        <f>SUM(BK178:BK199)</f>
        <v>0</v>
      </c>
    </row>
    <row r="178" spans="2:65" s="1" customFormat="1" ht="24.2" customHeight="1">
      <c r="B178" s="30"/>
      <c r="C178" s="126" t="s">
        <v>7</v>
      </c>
      <c r="D178" s="126" t="s">
        <v>114</v>
      </c>
      <c r="E178" s="127" t="s">
        <v>229</v>
      </c>
      <c r="F178" s="128" t="s">
        <v>230</v>
      </c>
      <c r="G178" s="129" t="s">
        <v>117</v>
      </c>
      <c r="H178" s="130">
        <v>774.86</v>
      </c>
      <c r="I178" s="131"/>
      <c r="J178" s="132">
        <f>ROUND(I178*H178,2)</f>
        <v>0</v>
      </c>
      <c r="K178" s="133"/>
      <c r="L178" s="30"/>
      <c r="M178" s="134" t="s">
        <v>1</v>
      </c>
      <c r="N178" s="135" t="s">
        <v>38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118</v>
      </c>
      <c r="AT178" s="138" t="s">
        <v>114</v>
      </c>
      <c r="AU178" s="138" t="s">
        <v>80</v>
      </c>
      <c r="AY178" s="15" t="s">
        <v>112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5" t="s">
        <v>78</v>
      </c>
      <c r="BK178" s="139">
        <f>ROUND(I178*H178,2)</f>
        <v>0</v>
      </c>
      <c r="BL178" s="15" t="s">
        <v>118</v>
      </c>
      <c r="BM178" s="138" t="s">
        <v>231</v>
      </c>
    </row>
    <row r="179" spans="2:65" s="1" customFormat="1" ht="37.9" customHeight="1">
      <c r="B179" s="30"/>
      <c r="C179" s="126" t="s">
        <v>232</v>
      </c>
      <c r="D179" s="126" t="s">
        <v>114</v>
      </c>
      <c r="E179" s="127" t="s">
        <v>233</v>
      </c>
      <c r="F179" s="128" t="s">
        <v>234</v>
      </c>
      <c r="G179" s="129" t="s">
        <v>117</v>
      </c>
      <c r="H179" s="130">
        <v>880.31500000000005</v>
      </c>
      <c r="I179" s="131"/>
      <c r="J179" s="132">
        <f>ROUND(I179*H179,2)</f>
        <v>0</v>
      </c>
      <c r="K179" s="133"/>
      <c r="L179" s="30"/>
      <c r="M179" s="134" t="s">
        <v>1</v>
      </c>
      <c r="N179" s="135" t="s">
        <v>38</v>
      </c>
      <c r="P179" s="136">
        <f>O179*H179</f>
        <v>0</v>
      </c>
      <c r="Q179" s="136">
        <v>0.17726</v>
      </c>
      <c r="R179" s="136">
        <f>Q179*H179</f>
        <v>156.0446369</v>
      </c>
      <c r="S179" s="136">
        <v>0</v>
      </c>
      <c r="T179" s="137">
        <f>S179*H179</f>
        <v>0</v>
      </c>
      <c r="AR179" s="138" t="s">
        <v>118</v>
      </c>
      <c r="AT179" s="138" t="s">
        <v>114</v>
      </c>
      <c r="AU179" s="138" t="s">
        <v>80</v>
      </c>
      <c r="AY179" s="15" t="s">
        <v>112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5" t="s">
        <v>78</v>
      </c>
      <c r="BK179" s="139">
        <f>ROUND(I179*H179,2)</f>
        <v>0</v>
      </c>
      <c r="BL179" s="15" t="s">
        <v>118</v>
      </c>
      <c r="BM179" s="138" t="s">
        <v>235</v>
      </c>
    </row>
    <row r="180" spans="2:65" s="12" customFormat="1" ht="11.25">
      <c r="B180" s="140"/>
      <c r="D180" s="141" t="s">
        <v>120</v>
      </c>
      <c r="E180" s="142" t="s">
        <v>1</v>
      </c>
      <c r="F180" s="143" t="s">
        <v>236</v>
      </c>
      <c r="H180" s="144">
        <v>774.86</v>
      </c>
      <c r="I180" s="145"/>
      <c r="L180" s="140"/>
      <c r="M180" s="146"/>
      <c r="T180" s="147"/>
      <c r="AT180" s="142" t="s">
        <v>120</v>
      </c>
      <c r="AU180" s="142" t="s">
        <v>80</v>
      </c>
      <c r="AV180" s="12" t="s">
        <v>80</v>
      </c>
      <c r="AW180" s="12" t="s">
        <v>30</v>
      </c>
      <c r="AX180" s="12" t="s">
        <v>73</v>
      </c>
      <c r="AY180" s="142" t="s">
        <v>112</v>
      </c>
    </row>
    <row r="181" spans="2:65" s="12" customFormat="1" ht="11.25">
      <c r="B181" s="140"/>
      <c r="D181" s="141" t="s">
        <v>120</v>
      </c>
      <c r="E181" s="142" t="s">
        <v>1</v>
      </c>
      <c r="F181" s="143" t="s">
        <v>237</v>
      </c>
      <c r="H181" s="144">
        <v>105.455</v>
      </c>
      <c r="I181" s="145"/>
      <c r="L181" s="140"/>
      <c r="M181" s="146"/>
      <c r="T181" s="147"/>
      <c r="AT181" s="142" t="s">
        <v>120</v>
      </c>
      <c r="AU181" s="142" t="s">
        <v>80</v>
      </c>
      <c r="AV181" s="12" t="s">
        <v>80</v>
      </c>
      <c r="AW181" s="12" t="s">
        <v>30</v>
      </c>
      <c r="AX181" s="12" t="s">
        <v>73</v>
      </c>
      <c r="AY181" s="142" t="s">
        <v>112</v>
      </c>
    </row>
    <row r="182" spans="2:65" s="13" customFormat="1" ht="11.25">
      <c r="B182" s="148"/>
      <c r="D182" s="141" t="s">
        <v>120</v>
      </c>
      <c r="E182" s="149" t="s">
        <v>1</v>
      </c>
      <c r="F182" s="150" t="s">
        <v>123</v>
      </c>
      <c r="H182" s="151">
        <v>880.31500000000005</v>
      </c>
      <c r="I182" s="152"/>
      <c r="L182" s="148"/>
      <c r="M182" s="153"/>
      <c r="T182" s="154"/>
      <c r="AT182" s="149" t="s">
        <v>120</v>
      </c>
      <c r="AU182" s="149" t="s">
        <v>80</v>
      </c>
      <c r="AV182" s="13" t="s">
        <v>118</v>
      </c>
      <c r="AW182" s="13" t="s">
        <v>30</v>
      </c>
      <c r="AX182" s="13" t="s">
        <v>78</v>
      </c>
      <c r="AY182" s="149" t="s">
        <v>112</v>
      </c>
    </row>
    <row r="183" spans="2:65" s="1" customFormat="1" ht="33" customHeight="1">
      <c r="B183" s="30"/>
      <c r="C183" s="126" t="s">
        <v>238</v>
      </c>
      <c r="D183" s="126" t="s">
        <v>114</v>
      </c>
      <c r="E183" s="127" t="s">
        <v>239</v>
      </c>
      <c r="F183" s="128" t="s">
        <v>240</v>
      </c>
      <c r="G183" s="129" t="s">
        <v>117</v>
      </c>
      <c r="H183" s="130">
        <v>49</v>
      </c>
      <c r="I183" s="131"/>
      <c r="J183" s="132">
        <f>ROUND(I183*H183,2)</f>
        <v>0</v>
      </c>
      <c r="K183" s="133"/>
      <c r="L183" s="30"/>
      <c r="M183" s="134" t="s">
        <v>1</v>
      </c>
      <c r="N183" s="135" t="s">
        <v>38</v>
      </c>
      <c r="P183" s="136">
        <f>O183*H183</f>
        <v>0</v>
      </c>
      <c r="Q183" s="136">
        <v>0.20745</v>
      </c>
      <c r="R183" s="136">
        <f>Q183*H183</f>
        <v>10.165049999999999</v>
      </c>
      <c r="S183" s="136">
        <v>0</v>
      </c>
      <c r="T183" s="137">
        <f>S183*H183</f>
        <v>0</v>
      </c>
      <c r="AR183" s="138" t="s">
        <v>118</v>
      </c>
      <c r="AT183" s="138" t="s">
        <v>114</v>
      </c>
      <c r="AU183" s="138" t="s">
        <v>80</v>
      </c>
      <c r="AY183" s="15" t="s">
        <v>112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78</v>
      </c>
      <c r="BK183" s="139">
        <f>ROUND(I183*H183,2)</f>
        <v>0</v>
      </c>
      <c r="BL183" s="15" t="s">
        <v>118</v>
      </c>
      <c r="BM183" s="138" t="s">
        <v>241</v>
      </c>
    </row>
    <row r="184" spans="2:65" s="12" customFormat="1" ht="11.25">
      <c r="B184" s="140"/>
      <c r="D184" s="141" t="s">
        <v>120</v>
      </c>
      <c r="E184" s="142" t="s">
        <v>1</v>
      </c>
      <c r="F184" s="143" t="s">
        <v>242</v>
      </c>
      <c r="H184" s="144">
        <v>49</v>
      </c>
      <c r="I184" s="145"/>
      <c r="L184" s="140"/>
      <c r="M184" s="146"/>
      <c r="T184" s="147"/>
      <c r="AT184" s="142" t="s">
        <v>120</v>
      </c>
      <c r="AU184" s="142" t="s">
        <v>80</v>
      </c>
      <c r="AV184" s="12" t="s">
        <v>80</v>
      </c>
      <c r="AW184" s="12" t="s">
        <v>30</v>
      </c>
      <c r="AX184" s="12" t="s">
        <v>78</v>
      </c>
      <c r="AY184" s="142" t="s">
        <v>112</v>
      </c>
    </row>
    <row r="185" spans="2:65" s="1" customFormat="1" ht="24.2" customHeight="1">
      <c r="B185" s="30"/>
      <c r="C185" s="126" t="s">
        <v>243</v>
      </c>
      <c r="D185" s="126" t="s">
        <v>114</v>
      </c>
      <c r="E185" s="127" t="s">
        <v>244</v>
      </c>
      <c r="F185" s="128" t="s">
        <v>245</v>
      </c>
      <c r="G185" s="129" t="s">
        <v>117</v>
      </c>
      <c r="H185" s="130">
        <v>395.29</v>
      </c>
      <c r="I185" s="131"/>
      <c r="J185" s="132">
        <f>ROUND(I185*H185,2)</f>
        <v>0</v>
      </c>
      <c r="K185" s="133"/>
      <c r="L185" s="30"/>
      <c r="M185" s="134" t="s">
        <v>1</v>
      </c>
      <c r="N185" s="135" t="s">
        <v>38</v>
      </c>
      <c r="P185" s="136">
        <f>O185*H185</f>
        <v>0</v>
      </c>
      <c r="Q185" s="136">
        <v>8.9219999999999994E-2</v>
      </c>
      <c r="R185" s="136">
        <f>Q185*H185</f>
        <v>35.267773800000001</v>
      </c>
      <c r="S185" s="136">
        <v>0</v>
      </c>
      <c r="T185" s="137">
        <f>S185*H185</f>
        <v>0</v>
      </c>
      <c r="AR185" s="138" t="s">
        <v>118</v>
      </c>
      <c r="AT185" s="138" t="s">
        <v>114</v>
      </c>
      <c r="AU185" s="138" t="s">
        <v>80</v>
      </c>
      <c r="AY185" s="15" t="s">
        <v>112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78</v>
      </c>
      <c r="BK185" s="139">
        <f>ROUND(I185*H185,2)</f>
        <v>0</v>
      </c>
      <c r="BL185" s="15" t="s">
        <v>118</v>
      </c>
      <c r="BM185" s="138" t="s">
        <v>246</v>
      </c>
    </row>
    <row r="186" spans="2:65" s="1" customFormat="1" ht="21.75" customHeight="1">
      <c r="B186" s="30"/>
      <c r="C186" s="155" t="s">
        <v>247</v>
      </c>
      <c r="D186" s="155" t="s">
        <v>224</v>
      </c>
      <c r="E186" s="156" t="s">
        <v>248</v>
      </c>
      <c r="F186" s="157" t="s">
        <v>249</v>
      </c>
      <c r="G186" s="158" t="s">
        <v>117</v>
      </c>
      <c r="H186" s="159">
        <v>393.96499999999997</v>
      </c>
      <c r="I186" s="160"/>
      <c r="J186" s="161">
        <f>ROUND(I186*H186,2)</f>
        <v>0</v>
      </c>
      <c r="K186" s="162"/>
      <c r="L186" s="163"/>
      <c r="M186" s="164" t="s">
        <v>1</v>
      </c>
      <c r="N186" s="165" t="s">
        <v>38</v>
      </c>
      <c r="P186" s="136">
        <f>O186*H186</f>
        <v>0</v>
      </c>
      <c r="Q186" s="136">
        <v>0.13100000000000001</v>
      </c>
      <c r="R186" s="136">
        <f>Q186*H186</f>
        <v>51.609414999999998</v>
      </c>
      <c r="S186" s="136">
        <v>0</v>
      </c>
      <c r="T186" s="137">
        <f>S186*H186</f>
        <v>0</v>
      </c>
      <c r="AR186" s="138" t="s">
        <v>156</v>
      </c>
      <c r="AT186" s="138" t="s">
        <v>224</v>
      </c>
      <c r="AU186" s="138" t="s">
        <v>80</v>
      </c>
      <c r="AY186" s="15" t="s">
        <v>112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5" t="s">
        <v>78</v>
      </c>
      <c r="BK186" s="139">
        <f>ROUND(I186*H186,2)</f>
        <v>0</v>
      </c>
      <c r="BL186" s="15" t="s">
        <v>118</v>
      </c>
      <c r="BM186" s="138" t="s">
        <v>250</v>
      </c>
    </row>
    <row r="187" spans="2:65" s="12" customFormat="1" ht="11.25">
      <c r="B187" s="140"/>
      <c r="D187" s="141" t="s">
        <v>120</v>
      </c>
      <c r="E187" s="142" t="s">
        <v>1</v>
      </c>
      <c r="F187" s="143" t="s">
        <v>251</v>
      </c>
      <c r="H187" s="144">
        <v>382.49</v>
      </c>
      <c r="I187" s="145"/>
      <c r="L187" s="140"/>
      <c r="M187" s="146"/>
      <c r="T187" s="147"/>
      <c r="AT187" s="142" t="s">
        <v>120</v>
      </c>
      <c r="AU187" s="142" t="s">
        <v>80</v>
      </c>
      <c r="AV187" s="12" t="s">
        <v>80</v>
      </c>
      <c r="AW187" s="12" t="s">
        <v>30</v>
      </c>
      <c r="AX187" s="12" t="s">
        <v>78</v>
      </c>
      <c r="AY187" s="142" t="s">
        <v>112</v>
      </c>
    </row>
    <row r="188" spans="2:65" s="12" customFormat="1" ht="11.25">
      <c r="B188" s="140"/>
      <c r="D188" s="141" t="s">
        <v>120</v>
      </c>
      <c r="F188" s="143" t="s">
        <v>252</v>
      </c>
      <c r="H188" s="144">
        <v>393.96499999999997</v>
      </c>
      <c r="I188" s="145"/>
      <c r="L188" s="140"/>
      <c r="M188" s="146"/>
      <c r="T188" s="147"/>
      <c r="AT188" s="142" t="s">
        <v>120</v>
      </c>
      <c r="AU188" s="142" t="s">
        <v>80</v>
      </c>
      <c r="AV188" s="12" t="s">
        <v>80</v>
      </c>
      <c r="AW188" s="12" t="s">
        <v>4</v>
      </c>
      <c r="AX188" s="12" t="s">
        <v>78</v>
      </c>
      <c r="AY188" s="142" t="s">
        <v>112</v>
      </c>
    </row>
    <row r="189" spans="2:65" s="1" customFormat="1" ht="24.2" customHeight="1">
      <c r="B189" s="30"/>
      <c r="C189" s="155" t="s">
        <v>253</v>
      </c>
      <c r="D189" s="155" t="s">
        <v>224</v>
      </c>
      <c r="E189" s="156" t="s">
        <v>254</v>
      </c>
      <c r="F189" s="157" t="s">
        <v>255</v>
      </c>
      <c r="G189" s="158" t="s">
        <v>117</v>
      </c>
      <c r="H189" s="159">
        <v>13.183999999999999</v>
      </c>
      <c r="I189" s="160"/>
      <c r="J189" s="161">
        <f>ROUND(I189*H189,2)</f>
        <v>0</v>
      </c>
      <c r="K189" s="162"/>
      <c r="L189" s="163"/>
      <c r="M189" s="164" t="s">
        <v>1</v>
      </c>
      <c r="N189" s="165" t="s">
        <v>38</v>
      </c>
      <c r="P189" s="136">
        <f>O189*H189</f>
        <v>0</v>
      </c>
      <c r="Q189" s="136">
        <v>0.13100000000000001</v>
      </c>
      <c r="R189" s="136">
        <f>Q189*H189</f>
        <v>1.727104</v>
      </c>
      <c r="S189" s="136">
        <v>0</v>
      </c>
      <c r="T189" s="137">
        <f>S189*H189</f>
        <v>0</v>
      </c>
      <c r="AR189" s="138" t="s">
        <v>156</v>
      </c>
      <c r="AT189" s="138" t="s">
        <v>224</v>
      </c>
      <c r="AU189" s="138" t="s">
        <v>80</v>
      </c>
      <c r="AY189" s="15" t="s">
        <v>112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5" t="s">
        <v>78</v>
      </c>
      <c r="BK189" s="139">
        <f>ROUND(I189*H189,2)</f>
        <v>0</v>
      </c>
      <c r="BL189" s="15" t="s">
        <v>118</v>
      </c>
      <c r="BM189" s="138" t="s">
        <v>256</v>
      </c>
    </row>
    <row r="190" spans="2:65" s="12" customFormat="1" ht="11.25">
      <c r="B190" s="140"/>
      <c r="D190" s="141" t="s">
        <v>120</v>
      </c>
      <c r="E190" s="142" t="s">
        <v>1</v>
      </c>
      <c r="F190" s="143" t="s">
        <v>257</v>
      </c>
      <c r="H190" s="144">
        <v>12.8</v>
      </c>
      <c r="I190" s="145"/>
      <c r="L190" s="140"/>
      <c r="M190" s="146"/>
      <c r="T190" s="147"/>
      <c r="AT190" s="142" t="s">
        <v>120</v>
      </c>
      <c r="AU190" s="142" t="s">
        <v>80</v>
      </c>
      <c r="AV190" s="12" t="s">
        <v>80</v>
      </c>
      <c r="AW190" s="12" t="s">
        <v>30</v>
      </c>
      <c r="AX190" s="12" t="s">
        <v>78</v>
      </c>
      <c r="AY190" s="142" t="s">
        <v>112</v>
      </c>
    </row>
    <row r="191" spans="2:65" s="12" customFormat="1" ht="11.25">
      <c r="B191" s="140"/>
      <c r="D191" s="141" t="s">
        <v>120</v>
      </c>
      <c r="F191" s="143" t="s">
        <v>258</v>
      </c>
      <c r="H191" s="144">
        <v>13.183999999999999</v>
      </c>
      <c r="I191" s="145"/>
      <c r="L191" s="140"/>
      <c r="M191" s="146"/>
      <c r="T191" s="147"/>
      <c r="AT191" s="142" t="s">
        <v>120</v>
      </c>
      <c r="AU191" s="142" t="s">
        <v>80</v>
      </c>
      <c r="AV191" s="12" t="s">
        <v>80</v>
      </c>
      <c r="AW191" s="12" t="s">
        <v>4</v>
      </c>
      <c r="AX191" s="12" t="s">
        <v>78</v>
      </c>
      <c r="AY191" s="142" t="s">
        <v>112</v>
      </c>
    </row>
    <row r="192" spans="2:65" s="1" customFormat="1" ht="24.2" customHeight="1">
      <c r="B192" s="30"/>
      <c r="C192" s="126" t="s">
        <v>259</v>
      </c>
      <c r="D192" s="126" t="s">
        <v>114</v>
      </c>
      <c r="E192" s="127" t="s">
        <v>260</v>
      </c>
      <c r="F192" s="128" t="s">
        <v>261</v>
      </c>
      <c r="G192" s="129" t="s">
        <v>117</v>
      </c>
      <c r="H192" s="130">
        <v>379.58</v>
      </c>
      <c r="I192" s="131"/>
      <c r="J192" s="132">
        <f>ROUND(I192*H192,2)</f>
        <v>0</v>
      </c>
      <c r="K192" s="133"/>
      <c r="L192" s="30"/>
      <c r="M192" s="134" t="s">
        <v>1</v>
      </c>
      <c r="N192" s="135" t="s">
        <v>38</v>
      </c>
      <c r="P192" s="136">
        <f>O192*H192</f>
        <v>0</v>
      </c>
      <c r="Q192" s="136">
        <v>9.0620000000000006E-2</v>
      </c>
      <c r="R192" s="136">
        <f>Q192*H192</f>
        <v>34.397539600000002</v>
      </c>
      <c r="S192" s="136">
        <v>0</v>
      </c>
      <c r="T192" s="137">
        <f>S192*H192</f>
        <v>0</v>
      </c>
      <c r="AR192" s="138" t="s">
        <v>118</v>
      </c>
      <c r="AT192" s="138" t="s">
        <v>114</v>
      </c>
      <c r="AU192" s="138" t="s">
        <v>80</v>
      </c>
      <c r="AY192" s="15" t="s">
        <v>112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5" t="s">
        <v>78</v>
      </c>
      <c r="BK192" s="139">
        <f>ROUND(I192*H192,2)</f>
        <v>0</v>
      </c>
      <c r="BL192" s="15" t="s">
        <v>118</v>
      </c>
      <c r="BM192" s="138" t="s">
        <v>262</v>
      </c>
    </row>
    <row r="193" spans="2:65" s="12" customFormat="1" ht="11.25">
      <c r="B193" s="140"/>
      <c r="D193" s="141" t="s">
        <v>120</v>
      </c>
      <c r="E193" s="142" t="s">
        <v>1</v>
      </c>
      <c r="F193" s="143" t="s">
        <v>263</v>
      </c>
      <c r="H193" s="144">
        <v>379.58</v>
      </c>
      <c r="I193" s="145"/>
      <c r="L193" s="140"/>
      <c r="M193" s="146"/>
      <c r="T193" s="147"/>
      <c r="AT193" s="142" t="s">
        <v>120</v>
      </c>
      <c r="AU193" s="142" t="s">
        <v>80</v>
      </c>
      <c r="AV193" s="12" t="s">
        <v>80</v>
      </c>
      <c r="AW193" s="12" t="s">
        <v>30</v>
      </c>
      <c r="AX193" s="12" t="s">
        <v>78</v>
      </c>
      <c r="AY193" s="142" t="s">
        <v>112</v>
      </c>
    </row>
    <row r="194" spans="2:65" s="1" customFormat="1" ht="24.2" customHeight="1">
      <c r="B194" s="30"/>
      <c r="C194" s="155" t="s">
        <v>264</v>
      </c>
      <c r="D194" s="155" t="s">
        <v>224</v>
      </c>
      <c r="E194" s="156" t="s">
        <v>265</v>
      </c>
      <c r="F194" s="157" t="s">
        <v>266</v>
      </c>
      <c r="G194" s="158" t="s">
        <v>117</v>
      </c>
      <c r="H194" s="159">
        <v>356.83300000000003</v>
      </c>
      <c r="I194" s="160"/>
      <c r="J194" s="161">
        <f>ROUND(I194*H194,2)</f>
        <v>0</v>
      </c>
      <c r="K194" s="162"/>
      <c r="L194" s="163"/>
      <c r="M194" s="164" t="s">
        <v>1</v>
      </c>
      <c r="N194" s="165" t="s">
        <v>38</v>
      </c>
      <c r="P194" s="136">
        <f>O194*H194</f>
        <v>0</v>
      </c>
      <c r="Q194" s="136">
        <v>0.161</v>
      </c>
      <c r="R194" s="136">
        <f>Q194*H194</f>
        <v>57.450113000000009</v>
      </c>
      <c r="S194" s="136">
        <v>0</v>
      </c>
      <c r="T194" s="137">
        <f>S194*H194</f>
        <v>0</v>
      </c>
      <c r="AR194" s="138" t="s">
        <v>156</v>
      </c>
      <c r="AT194" s="138" t="s">
        <v>224</v>
      </c>
      <c r="AU194" s="138" t="s">
        <v>80</v>
      </c>
      <c r="AY194" s="15" t="s">
        <v>112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5" t="s">
        <v>78</v>
      </c>
      <c r="BK194" s="139">
        <f>ROUND(I194*H194,2)</f>
        <v>0</v>
      </c>
      <c r="BL194" s="15" t="s">
        <v>118</v>
      </c>
      <c r="BM194" s="138" t="s">
        <v>267</v>
      </c>
    </row>
    <row r="195" spans="2:65" s="12" customFormat="1" ht="11.25">
      <c r="B195" s="140"/>
      <c r="D195" s="141" t="s">
        <v>120</v>
      </c>
      <c r="E195" s="142" t="s">
        <v>1</v>
      </c>
      <c r="F195" s="143" t="s">
        <v>268</v>
      </c>
      <c r="H195" s="144">
        <v>346.44</v>
      </c>
      <c r="I195" s="145"/>
      <c r="L195" s="140"/>
      <c r="M195" s="146"/>
      <c r="T195" s="147"/>
      <c r="AT195" s="142" t="s">
        <v>120</v>
      </c>
      <c r="AU195" s="142" t="s">
        <v>80</v>
      </c>
      <c r="AV195" s="12" t="s">
        <v>80</v>
      </c>
      <c r="AW195" s="12" t="s">
        <v>30</v>
      </c>
      <c r="AX195" s="12" t="s">
        <v>78</v>
      </c>
      <c r="AY195" s="142" t="s">
        <v>112</v>
      </c>
    </row>
    <row r="196" spans="2:65" s="12" customFormat="1" ht="11.25">
      <c r="B196" s="140"/>
      <c r="D196" s="141" t="s">
        <v>120</v>
      </c>
      <c r="F196" s="143" t="s">
        <v>269</v>
      </c>
      <c r="H196" s="144">
        <v>356.83300000000003</v>
      </c>
      <c r="I196" s="145"/>
      <c r="L196" s="140"/>
      <c r="M196" s="146"/>
      <c r="T196" s="147"/>
      <c r="AT196" s="142" t="s">
        <v>120</v>
      </c>
      <c r="AU196" s="142" t="s">
        <v>80</v>
      </c>
      <c r="AV196" s="12" t="s">
        <v>80</v>
      </c>
      <c r="AW196" s="12" t="s">
        <v>4</v>
      </c>
      <c r="AX196" s="12" t="s">
        <v>78</v>
      </c>
      <c r="AY196" s="142" t="s">
        <v>112</v>
      </c>
    </row>
    <row r="197" spans="2:65" s="1" customFormat="1" ht="24.2" customHeight="1">
      <c r="B197" s="30"/>
      <c r="C197" s="155" t="s">
        <v>270</v>
      </c>
      <c r="D197" s="155" t="s">
        <v>224</v>
      </c>
      <c r="E197" s="156" t="s">
        <v>271</v>
      </c>
      <c r="F197" s="157" t="s">
        <v>272</v>
      </c>
      <c r="G197" s="158" t="s">
        <v>117</v>
      </c>
      <c r="H197" s="159">
        <v>34.402000000000001</v>
      </c>
      <c r="I197" s="160"/>
      <c r="J197" s="161">
        <f>ROUND(I197*H197,2)</f>
        <v>0</v>
      </c>
      <c r="K197" s="162"/>
      <c r="L197" s="163"/>
      <c r="M197" s="164" t="s">
        <v>1</v>
      </c>
      <c r="N197" s="165" t="s">
        <v>38</v>
      </c>
      <c r="P197" s="136">
        <f>O197*H197</f>
        <v>0</v>
      </c>
      <c r="Q197" s="136">
        <v>0.17499999999999999</v>
      </c>
      <c r="R197" s="136">
        <f>Q197*H197</f>
        <v>6.0203499999999996</v>
      </c>
      <c r="S197" s="136">
        <v>0</v>
      </c>
      <c r="T197" s="137">
        <f>S197*H197</f>
        <v>0</v>
      </c>
      <c r="AR197" s="138" t="s">
        <v>156</v>
      </c>
      <c r="AT197" s="138" t="s">
        <v>224</v>
      </c>
      <c r="AU197" s="138" t="s">
        <v>80</v>
      </c>
      <c r="AY197" s="15" t="s">
        <v>112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5" t="s">
        <v>78</v>
      </c>
      <c r="BK197" s="139">
        <f>ROUND(I197*H197,2)</f>
        <v>0</v>
      </c>
      <c r="BL197" s="15" t="s">
        <v>118</v>
      </c>
      <c r="BM197" s="138" t="s">
        <v>273</v>
      </c>
    </row>
    <row r="198" spans="2:65" s="12" customFormat="1" ht="11.25">
      <c r="B198" s="140"/>
      <c r="D198" s="141" t="s">
        <v>120</v>
      </c>
      <c r="E198" s="142" t="s">
        <v>1</v>
      </c>
      <c r="F198" s="143" t="s">
        <v>274</v>
      </c>
      <c r="H198" s="144">
        <v>33.4</v>
      </c>
      <c r="I198" s="145"/>
      <c r="L198" s="140"/>
      <c r="M198" s="146"/>
      <c r="T198" s="147"/>
      <c r="AT198" s="142" t="s">
        <v>120</v>
      </c>
      <c r="AU198" s="142" t="s">
        <v>80</v>
      </c>
      <c r="AV198" s="12" t="s">
        <v>80</v>
      </c>
      <c r="AW198" s="12" t="s">
        <v>30</v>
      </c>
      <c r="AX198" s="12" t="s">
        <v>78</v>
      </c>
      <c r="AY198" s="142" t="s">
        <v>112</v>
      </c>
    </row>
    <row r="199" spans="2:65" s="12" customFormat="1" ht="11.25">
      <c r="B199" s="140"/>
      <c r="D199" s="141" t="s">
        <v>120</v>
      </c>
      <c r="F199" s="143" t="s">
        <v>275</v>
      </c>
      <c r="H199" s="144">
        <v>34.402000000000001</v>
      </c>
      <c r="I199" s="145"/>
      <c r="L199" s="140"/>
      <c r="M199" s="146"/>
      <c r="T199" s="147"/>
      <c r="AT199" s="142" t="s">
        <v>120</v>
      </c>
      <c r="AU199" s="142" t="s">
        <v>80</v>
      </c>
      <c r="AV199" s="12" t="s">
        <v>80</v>
      </c>
      <c r="AW199" s="12" t="s">
        <v>4</v>
      </c>
      <c r="AX199" s="12" t="s">
        <v>78</v>
      </c>
      <c r="AY199" s="142" t="s">
        <v>112</v>
      </c>
    </row>
    <row r="200" spans="2:65" s="11" customFormat="1" ht="22.9" customHeight="1">
      <c r="B200" s="114"/>
      <c r="D200" s="115" t="s">
        <v>72</v>
      </c>
      <c r="E200" s="124" t="s">
        <v>156</v>
      </c>
      <c r="F200" s="124" t="s">
        <v>276</v>
      </c>
      <c r="I200" s="117"/>
      <c r="J200" s="125">
        <f>BK200</f>
        <v>0</v>
      </c>
      <c r="L200" s="114"/>
      <c r="M200" s="119"/>
      <c r="P200" s="120">
        <f>SUM(P201:P203)</f>
        <v>0</v>
      </c>
      <c r="R200" s="120">
        <f>SUM(R201:R203)</f>
        <v>2.3264099999999996</v>
      </c>
      <c r="T200" s="121">
        <f>SUM(T201:T203)</f>
        <v>1.3</v>
      </c>
      <c r="AR200" s="115" t="s">
        <v>78</v>
      </c>
      <c r="AT200" s="122" t="s">
        <v>72</v>
      </c>
      <c r="AU200" s="122" t="s">
        <v>78</v>
      </c>
      <c r="AY200" s="115" t="s">
        <v>112</v>
      </c>
      <c r="BK200" s="123">
        <f>SUM(BK201:BK203)</f>
        <v>0</v>
      </c>
    </row>
    <row r="201" spans="2:65" s="1" customFormat="1" ht="24.2" customHeight="1">
      <c r="B201" s="30"/>
      <c r="C201" s="126" t="s">
        <v>277</v>
      </c>
      <c r="D201" s="126" t="s">
        <v>114</v>
      </c>
      <c r="E201" s="127" t="s">
        <v>278</v>
      </c>
      <c r="F201" s="128" t="s">
        <v>279</v>
      </c>
      <c r="G201" s="129" t="s">
        <v>126</v>
      </c>
      <c r="H201" s="130">
        <v>1</v>
      </c>
      <c r="I201" s="131"/>
      <c r="J201" s="132">
        <f>ROUND(I201*H201,2)</f>
        <v>0</v>
      </c>
      <c r="K201" s="133"/>
      <c r="L201" s="30"/>
      <c r="M201" s="134" t="s">
        <v>1</v>
      </c>
      <c r="N201" s="135" t="s">
        <v>38</v>
      </c>
      <c r="P201" s="136">
        <f>O201*H201</f>
        <v>0</v>
      </c>
      <c r="Q201" s="136">
        <v>0.10037</v>
      </c>
      <c r="R201" s="136">
        <f>Q201*H201</f>
        <v>0.10037</v>
      </c>
      <c r="S201" s="136">
        <v>0.1</v>
      </c>
      <c r="T201" s="137">
        <f>S201*H201</f>
        <v>0.1</v>
      </c>
      <c r="AR201" s="138" t="s">
        <v>118</v>
      </c>
      <c r="AT201" s="138" t="s">
        <v>114</v>
      </c>
      <c r="AU201" s="138" t="s">
        <v>80</v>
      </c>
      <c r="AY201" s="15" t="s">
        <v>112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5" t="s">
        <v>78</v>
      </c>
      <c r="BK201" s="139">
        <f>ROUND(I201*H201,2)</f>
        <v>0</v>
      </c>
      <c r="BL201" s="15" t="s">
        <v>118</v>
      </c>
      <c r="BM201" s="138" t="s">
        <v>280</v>
      </c>
    </row>
    <row r="202" spans="2:65" s="1" customFormat="1" ht="24.2" customHeight="1">
      <c r="B202" s="30"/>
      <c r="C202" s="126" t="s">
        <v>281</v>
      </c>
      <c r="D202" s="126" t="s">
        <v>114</v>
      </c>
      <c r="E202" s="127" t="s">
        <v>282</v>
      </c>
      <c r="F202" s="128" t="s">
        <v>283</v>
      </c>
      <c r="G202" s="129" t="s">
        <v>126</v>
      </c>
      <c r="H202" s="130">
        <v>4</v>
      </c>
      <c r="I202" s="131"/>
      <c r="J202" s="132">
        <f>ROUND(I202*H202,2)</f>
        <v>0</v>
      </c>
      <c r="K202" s="133"/>
      <c r="L202" s="30"/>
      <c r="M202" s="134" t="s">
        <v>1</v>
      </c>
      <c r="N202" s="135" t="s">
        <v>38</v>
      </c>
      <c r="P202" s="136">
        <f>O202*H202</f>
        <v>0</v>
      </c>
      <c r="Q202" s="136">
        <v>0.53325999999999996</v>
      </c>
      <c r="R202" s="136">
        <f>Q202*H202</f>
        <v>2.1330399999999998</v>
      </c>
      <c r="S202" s="136">
        <v>0.3</v>
      </c>
      <c r="T202" s="137">
        <f>S202*H202</f>
        <v>1.2</v>
      </c>
      <c r="AR202" s="138" t="s">
        <v>118</v>
      </c>
      <c r="AT202" s="138" t="s">
        <v>114</v>
      </c>
      <c r="AU202" s="138" t="s">
        <v>80</v>
      </c>
      <c r="AY202" s="15" t="s">
        <v>112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5" t="s">
        <v>78</v>
      </c>
      <c r="BK202" s="139">
        <f>ROUND(I202*H202,2)</f>
        <v>0</v>
      </c>
      <c r="BL202" s="15" t="s">
        <v>118</v>
      </c>
      <c r="BM202" s="138" t="s">
        <v>284</v>
      </c>
    </row>
    <row r="203" spans="2:65" s="1" customFormat="1" ht="24.2" customHeight="1">
      <c r="B203" s="30"/>
      <c r="C203" s="155" t="s">
        <v>285</v>
      </c>
      <c r="D203" s="155" t="s">
        <v>224</v>
      </c>
      <c r="E203" s="156" t="s">
        <v>286</v>
      </c>
      <c r="F203" s="157" t="s">
        <v>287</v>
      </c>
      <c r="G203" s="158" t="s">
        <v>126</v>
      </c>
      <c r="H203" s="159">
        <v>1</v>
      </c>
      <c r="I203" s="160"/>
      <c r="J203" s="161">
        <f>ROUND(I203*H203,2)</f>
        <v>0</v>
      </c>
      <c r="K203" s="162"/>
      <c r="L203" s="163"/>
      <c r="M203" s="164" t="s">
        <v>1</v>
      </c>
      <c r="N203" s="165" t="s">
        <v>38</v>
      </c>
      <c r="P203" s="136">
        <f>O203*H203</f>
        <v>0</v>
      </c>
      <c r="Q203" s="136">
        <v>9.2999999999999999E-2</v>
      </c>
      <c r="R203" s="136">
        <f>Q203*H203</f>
        <v>9.2999999999999999E-2</v>
      </c>
      <c r="S203" s="136">
        <v>0</v>
      </c>
      <c r="T203" s="137">
        <f>S203*H203</f>
        <v>0</v>
      </c>
      <c r="AR203" s="138" t="s">
        <v>156</v>
      </c>
      <c r="AT203" s="138" t="s">
        <v>224</v>
      </c>
      <c r="AU203" s="138" t="s">
        <v>80</v>
      </c>
      <c r="AY203" s="15" t="s">
        <v>112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5" t="s">
        <v>78</v>
      </c>
      <c r="BK203" s="139">
        <f>ROUND(I203*H203,2)</f>
        <v>0</v>
      </c>
      <c r="BL203" s="15" t="s">
        <v>118</v>
      </c>
      <c r="BM203" s="138" t="s">
        <v>288</v>
      </c>
    </row>
    <row r="204" spans="2:65" s="11" customFormat="1" ht="22.9" customHeight="1">
      <c r="B204" s="114"/>
      <c r="D204" s="115" t="s">
        <v>72</v>
      </c>
      <c r="E204" s="124" t="s">
        <v>162</v>
      </c>
      <c r="F204" s="124" t="s">
        <v>289</v>
      </c>
      <c r="I204" s="117"/>
      <c r="J204" s="125">
        <f>BK204</f>
        <v>0</v>
      </c>
      <c r="L204" s="114"/>
      <c r="M204" s="119"/>
      <c r="P204" s="120">
        <f>SUM(P205:P233)</f>
        <v>0</v>
      </c>
      <c r="R204" s="120">
        <f>SUM(R205:R233)</f>
        <v>99.495067859999992</v>
      </c>
      <c r="T204" s="121">
        <f>SUM(T205:T233)</f>
        <v>12.761200000000001</v>
      </c>
      <c r="AR204" s="115" t="s">
        <v>78</v>
      </c>
      <c r="AT204" s="122" t="s">
        <v>72</v>
      </c>
      <c r="AU204" s="122" t="s">
        <v>78</v>
      </c>
      <c r="AY204" s="115" t="s">
        <v>112</v>
      </c>
      <c r="BK204" s="123">
        <f>SUM(BK205:BK233)</f>
        <v>0</v>
      </c>
    </row>
    <row r="205" spans="2:65" s="1" customFormat="1" ht="24.2" customHeight="1">
      <c r="B205" s="30"/>
      <c r="C205" s="126" t="s">
        <v>290</v>
      </c>
      <c r="D205" s="126" t="s">
        <v>114</v>
      </c>
      <c r="E205" s="127" t="s">
        <v>291</v>
      </c>
      <c r="F205" s="128" t="s">
        <v>292</v>
      </c>
      <c r="G205" s="129" t="s">
        <v>126</v>
      </c>
      <c r="H205" s="130">
        <v>1</v>
      </c>
      <c r="I205" s="131"/>
      <c r="J205" s="132">
        <f>ROUND(I205*H205,2)</f>
        <v>0</v>
      </c>
      <c r="K205" s="133"/>
      <c r="L205" s="30"/>
      <c r="M205" s="134" t="s">
        <v>1</v>
      </c>
      <c r="N205" s="135" t="s">
        <v>38</v>
      </c>
      <c r="P205" s="136">
        <f>O205*H205</f>
        <v>0</v>
      </c>
      <c r="Q205" s="136">
        <v>6.9999999999999999E-4</v>
      </c>
      <c r="R205" s="136">
        <f>Q205*H205</f>
        <v>6.9999999999999999E-4</v>
      </c>
      <c r="S205" s="136">
        <v>0</v>
      </c>
      <c r="T205" s="137">
        <f>S205*H205</f>
        <v>0</v>
      </c>
      <c r="AR205" s="138" t="s">
        <v>118</v>
      </c>
      <c r="AT205" s="138" t="s">
        <v>114</v>
      </c>
      <c r="AU205" s="138" t="s">
        <v>80</v>
      </c>
      <c r="AY205" s="15" t="s">
        <v>112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5" t="s">
        <v>78</v>
      </c>
      <c r="BK205" s="139">
        <f>ROUND(I205*H205,2)</f>
        <v>0</v>
      </c>
      <c r="BL205" s="15" t="s">
        <v>118</v>
      </c>
      <c r="BM205" s="138" t="s">
        <v>293</v>
      </c>
    </row>
    <row r="206" spans="2:65" s="1" customFormat="1" ht="24.2" customHeight="1">
      <c r="B206" s="30"/>
      <c r="C206" s="126" t="s">
        <v>294</v>
      </c>
      <c r="D206" s="126" t="s">
        <v>114</v>
      </c>
      <c r="E206" s="127" t="s">
        <v>295</v>
      </c>
      <c r="F206" s="128" t="s">
        <v>296</v>
      </c>
      <c r="G206" s="129" t="s">
        <v>126</v>
      </c>
      <c r="H206" s="130">
        <v>1</v>
      </c>
      <c r="I206" s="131"/>
      <c r="J206" s="132">
        <f>ROUND(I206*H206,2)</f>
        <v>0</v>
      </c>
      <c r="K206" s="133"/>
      <c r="L206" s="30"/>
      <c r="M206" s="134" t="s">
        <v>1</v>
      </c>
      <c r="N206" s="135" t="s">
        <v>38</v>
      </c>
      <c r="P206" s="136">
        <f>O206*H206</f>
        <v>0</v>
      </c>
      <c r="Q206" s="136">
        <v>0.10940999999999999</v>
      </c>
      <c r="R206" s="136">
        <f>Q206*H206</f>
        <v>0.10940999999999999</v>
      </c>
      <c r="S206" s="136">
        <v>0</v>
      </c>
      <c r="T206" s="137">
        <f>S206*H206</f>
        <v>0</v>
      </c>
      <c r="AR206" s="138" t="s">
        <v>118</v>
      </c>
      <c r="AT206" s="138" t="s">
        <v>114</v>
      </c>
      <c r="AU206" s="138" t="s">
        <v>80</v>
      </c>
      <c r="AY206" s="15" t="s">
        <v>112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5" t="s">
        <v>78</v>
      </c>
      <c r="BK206" s="139">
        <f>ROUND(I206*H206,2)</f>
        <v>0</v>
      </c>
      <c r="BL206" s="15" t="s">
        <v>118</v>
      </c>
      <c r="BM206" s="138" t="s">
        <v>297</v>
      </c>
    </row>
    <row r="207" spans="2:65" s="1" customFormat="1" ht="33" customHeight="1">
      <c r="B207" s="30"/>
      <c r="C207" s="126" t="s">
        <v>298</v>
      </c>
      <c r="D207" s="126" t="s">
        <v>114</v>
      </c>
      <c r="E207" s="127" t="s">
        <v>299</v>
      </c>
      <c r="F207" s="128" t="s">
        <v>300</v>
      </c>
      <c r="G207" s="129" t="s">
        <v>152</v>
      </c>
      <c r="H207" s="130">
        <v>95</v>
      </c>
      <c r="I207" s="131"/>
      <c r="J207" s="132">
        <f>ROUND(I207*H207,2)</f>
        <v>0</v>
      </c>
      <c r="K207" s="133"/>
      <c r="L207" s="30"/>
      <c r="M207" s="134" t="s">
        <v>1</v>
      </c>
      <c r="N207" s="135" t="s">
        <v>38</v>
      </c>
      <c r="P207" s="136">
        <f>O207*H207</f>
        <v>0</v>
      </c>
      <c r="Q207" s="136">
        <v>0.15540000000000001</v>
      </c>
      <c r="R207" s="136">
        <f>Q207*H207</f>
        <v>14.763000000000002</v>
      </c>
      <c r="S207" s="136">
        <v>0</v>
      </c>
      <c r="T207" s="137">
        <f>S207*H207</f>
        <v>0</v>
      </c>
      <c r="AR207" s="138" t="s">
        <v>118</v>
      </c>
      <c r="AT207" s="138" t="s">
        <v>114</v>
      </c>
      <c r="AU207" s="138" t="s">
        <v>80</v>
      </c>
      <c r="AY207" s="15" t="s">
        <v>112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5" t="s">
        <v>78</v>
      </c>
      <c r="BK207" s="139">
        <f>ROUND(I207*H207,2)</f>
        <v>0</v>
      </c>
      <c r="BL207" s="15" t="s">
        <v>118</v>
      </c>
      <c r="BM207" s="138" t="s">
        <v>301</v>
      </c>
    </row>
    <row r="208" spans="2:65" s="12" customFormat="1" ht="11.25">
      <c r="B208" s="140"/>
      <c r="D208" s="141" t="s">
        <v>120</v>
      </c>
      <c r="E208" s="142" t="s">
        <v>1</v>
      </c>
      <c r="F208" s="143" t="s">
        <v>302</v>
      </c>
      <c r="H208" s="144">
        <v>95</v>
      </c>
      <c r="I208" s="145"/>
      <c r="L208" s="140"/>
      <c r="M208" s="146"/>
      <c r="T208" s="147"/>
      <c r="AT208" s="142" t="s">
        <v>120</v>
      </c>
      <c r="AU208" s="142" t="s">
        <v>80</v>
      </c>
      <c r="AV208" s="12" t="s">
        <v>80</v>
      </c>
      <c r="AW208" s="12" t="s">
        <v>30</v>
      </c>
      <c r="AX208" s="12" t="s">
        <v>78</v>
      </c>
      <c r="AY208" s="142" t="s">
        <v>112</v>
      </c>
    </row>
    <row r="209" spans="2:65" s="1" customFormat="1" ht="24.2" customHeight="1">
      <c r="B209" s="30"/>
      <c r="C209" s="155" t="s">
        <v>303</v>
      </c>
      <c r="D209" s="155" t="s">
        <v>224</v>
      </c>
      <c r="E209" s="156" t="s">
        <v>304</v>
      </c>
      <c r="F209" s="157" t="s">
        <v>305</v>
      </c>
      <c r="G209" s="158" t="s">
        <v>152</v>
      </c>
      <c r="H209" s="159">
        <v>83.64</v>
      </c>
      <c r="I209" s="160"/>
      <c r="J209" s="161">
        <f>ROUND(I209*H209,2)</f>
        <v>0</v>
      </c>
      <c r="K209" s="162"/>
      <c r="L209" s="163"/>
      <c r="M209" s="164" t="s">
        <v>1</v>
      </c>
      <c r="N209" s="165" t="s">
        <v>38</v>
      </c>
      <c r="P209" s="136">
        <f>O209*H209</f>
        <v>0</v>
      </c>
      <c r="Q209" s="136">
        <v>4.8300000000000003E-2</v>
      </c>
      <c r="R209" s="136">
        <f>Q209*H209</f>
        <v>4.0398120000000004</v>
      </c>
      <c r="S209" s="136">
        <v>0</v>
      </c>
      <c r="T209" s="137">
        <f>S209*H209</f>
        <v>0</v>
      </c>
      <c r="AR209" s="138" t="s">
        <v>156</v>
      </c>
      <c r="AT209" s="138" t="s">
        <v>224</v>
      </c>
      <c r="AU209" s="138" t="s">
        <v>80</v>
      </c>
      <c r="AY209" s="15" t="s">
        <v>112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5" t="s">
        <v>78</v>
      </c>
      <c r="BK209" s="139">
        <f>ROUND(I209*H209,2)</f>
        <v>0</v>
      </c>
      <c r="BL209" s="15" t="s">
        <v>118</v>
      </c>
      <c r="BM209" s="138" t="s">
        <v>306</v>
      </c>
    </row>
    <row r="210" spans="2:65" s="12" customFormat="1" ht="11.25">
      <c r="B210" s="140"/>
      <c r="D210" s="141" t="s">
        <v>120</v>
      </c>
      <c r="E210" s="142" t="s">
        <v>1</v>
      </c>
      <c r="F210" s="143" t="s">
        <v>307</v>
      </c>
      <c r="H210" s="144">
        <v>82</v>
      </c>
      <c r="I210" s="145"/>
      <c r="L210" s="140"/>
      <c r="M210" s="146"/>
      <c r="T210" s="147"/>
      <c r="AT210" s="142" t="s">
        <v>120</v>
      </c>
      <c r="AU210" s="142" t="s">
        <v>80</v>
      </c>
      <c r="AV210" s="12" t="s">
        <v>80</v>
      </c>
      <c r="AW210" s="12" t="s">
        <v>30</v>
      </c>
      <c r="AX210" s="12" t="s">
        <v>78</v>
      </c>
      <c r="AY210" s="142" t="s">
        <v>112</v>
      </c>
    </row>
    <row r="211" spans="2:65" s="12" customFormat="1" ht="11.25">
      <c r="B211" s="140"/>
      <c r="D211" s="141" t="s">
        <v>120</v>
      </c>
      <c r="F211" s="143" t="s">
        <v>308</v>
      </c>
      <c r="H211" s="144">
        <v>83.64</v>
      </c>
      <c r="I211" s="145"/>
      <c r="L211" s="140"/>
      <c r="M211" s="146"/>
      <c r="T211" s="147"/>
      <c r="AT211" s="142" t="s">
        <v>120</v>
      </c>
      <c r="AU211" s="142" t="s">
        <v>80</v>
      </c>
      <c r="AV211" s="12" t="s">
        <v>80</v>
      </c>
      <c r="AW211" s="12" t="s">
        <v>4</v>
      </c>
      <c r="AX211" s="12" t="s">
        <v>78</v>
      </c>
      <c r="AY211" s="142" t="s">
        <v>112</v>
      </c>
    </row>
    <row r="212" spans="2:65" s="1" customFormat="1" ht="24.2" customHeight="1">
      <c r="B212" s="30"/>
      <c r="C212" s="155" t="s">
        <v>309</v>
      </c>
      <c r="D212" s="155" t="s">
        <v>224</v>
      </c>
      <c r="E212" s="156" t="s">
        <v>310</v>
      </c>
      <c r="F212" s="157" t="s">
        <v>311</v>
      </c>
      <c r="G212" s="158" t="s">
        <v>152</v>
      </c>
      <c r="H212" s="159">
        <v>6.12</v>
      </c>
      <c r="I212" s="160"/>
      <c r="J212" s="161">
        <f>ROUND(I212*H212,2)</f>
        <v>0</v>
      </c>
      <c r="K212" s="162"/>
      <c r="L212" s="163"/>
      <c r="M212" s="164" t="s">
        <v>1</v>
      </c>
      <c r="N212" s="165" t="s">
        <v>38</v>
      </c>
      <c r="P212" s="136">
        <f>O212*H212</f>
        <v>0</v>
      </c>
      <c r="Q212" s="136">
        <v>6.5670000000000006E-2</v>
      </c>
      <c r="R212" s="136">
        <f>Q212*H212</f>
        <v>0.40190040000000005</v>
      </c>
      <c r="S212" s="136">
        <v>0</v>
      </c>
      <c r="T212" s="137">
        <f>S212*H212</f>
        <v>0</v>
      </c>
      <c r="AR212" s="138" t="s">
        <v>156</v>
      </c>
      <c r="AT212" s="138" t="s">
        <v>224</v>
      </c>
      <c r="AU212" s="138" t="s">
        <v>80</v>
      </c>
      <c r="AY212" s="15" t="s">
        <v>112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5" t="s">
        <v>78</v>
      </c>
      <c r="BK212" s="139">
        <f>ROUND(I212*H212,2)</f>
        <v>0</v>
      </c>
      <c r="BL212" s="15" t="s">
        <v>118</v>
      </c>
      <c r="BM212" s="138" t="s">
        <v>312</v>
      </c>
    </row>
    <row r="213" spans="2:65" s="12" customFormat="1" ht="11.25">
      <c r="B213" s="140"/>
      <c r="D213" s="141" t="s">
        <v>120</v>
      </c>
      <c r="E213" s="142" t="s">
        <v>1</v>
      </c>
      <c r="F213" s="143" t="s">
        <v>144</v>
      </c>
      <c r="H213" s="144">
        <v>6</v>
      </c>
      <c r="I213" s="145"/>
      <c r="L213" s="140"/>
      <c r="M213" s="146"/>
      <c r="T213" s="147"/>
      <c r="AT213" s="142" t="s">
        <v>120</v>
      </c>
      <c r="AU213" s="142" t="s">
        <v>80</v>
      </c>
      <c r="AV213" s="12" t="s">
        <v>80</v>
      </c>
      <c r="AW213" s="12" t="s">
        <v>30</v>
      </c>
      <c r="AX213" s="12" t="s">
        <v>78</v>
      </c>
      <c r="AY213" s="142" t="s">
        <v>112</v>
      </c>
    </row>
    <row r="214" spans="2:65" s="12" customFormat="1" ht="11.25">
      <c r="B214" s="140"/>
      <c r="D214" s="141" t="s">
        <v>120</v>
      </c>
      <c r="F214" s="143" t="s">
        <v>313</v>
      </c>
      <c r="H214" s="144">
        <v>6.12</v>
      </c>
      <c r="I214" s="145"/>
      <c r="L214" s="140"/>
      <c r="M214" s="146"/>
      <c r="T214" s="147"/>
      <c r="AT214" s="142" t="s">
        <v>120</v>
      </c>
      <c r="AU214" s="142" t="s">
        <v>80</v>
      </c>
      <c r="AV214" s="12" t="s">
        <v>80</v>
      </c>
      <c r="AW214" s="12" t="s">
        <v>4</v>
      </c>
      <c r="AX214" s="12" t="s">
        <v>78</v>
      </c>
      <c r="AY214" s="142" t="s">
        <v>112</v>
      </c>
    </row>
    <row r="215" spans="2:65" s="1" customFormat="1" ht="16.5" customHeight="1">
      <c r="B215" s="30"/>
      <c r="C215" s="155" t="s">
        <v>314</v>
      </c>
      <c r="D215" s="155" t="s">
        <v>224</v>
      </c>
      <c r="E215" s="156" t="s">
        <v>315</v>
      </c>
      <c r="F215" s="157" t="s">
        <v>316</v>
      </c>
      <c r="G215" s="158" t="s">
        <v>152</v>
      </c>
      <c r="H215" s="159">
        <v>7.14</v>
      </c>
      <c r="I215" s="160"/>
      <c r="J215" s="161">
        <f>ROUND(I215*H215,2)</f>
        <v>0</v>
      </c>
      <c r="K215" s="162"/>
      <c r="L215" s="163"/>
      <c r="M215" s="164" t="s">
        <v>1</v>
      </c>
      <c r="N215" s="165" t="s">
        <v>38</v>
      </c>
      <c r="P215" s="136">
        <f>O215*H215</f>
        <v>0</v>
      </c>
      <c r="Q215" s="136">
        <v>0.08</v>
      </c>
      <c r="R215" s="136">
        <f>Q215*H215</f>
        <v>0.57120000000000004</v>
      </c>
      <c r="S215" s="136">
        <v>0</v>
      </c>
      <c r="T215" s="137">
        <f>S215*H215</f>
        <v>0</v>
      </c>
      <c r="AR215" s="138" t="s">
        <v>156</v>
      </c>
      <c r="AT215" s="138" t="s">
        <v>224</v>
      </c>
      <c r="AU215" s="138" t="s">
        <v>80</v>
      </c>
      <c r="AY215" s="15" t="s">
        <v>112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5" t="s">
        <v>78</v>
      </c>
      <c r="BK215" s="139">
        <f>ROUND(I215*H215,2)</f>
        <v>0</v>
      </c>
      <c r="BL215" s="15" t="s">
        <v>118</v>
      </c>
      <c r="BM215" s="138" t="s">
        <v>317</v>
      </c>
    </row>
    <row r="216" spans="2:65" s="12" customFormat="1" ht="11.25">
      <c r="B216" s="140"/>
      <c r="D216" s="141" t="s">
        <v>120</v>
      </c>
      <c r="E216" s="142" t="s">
        <v>1</v>
      </c>
      <c r="F216" s="143" t="s">
        <v>149</v>
      </c>
      <c r="H216" s="144">
        <v>7</v>
      </c>
      <c r="I216" s="145"/>
      <c r="L216" s="140"/>
      <c r="M216" s="146"/>
      <c r="T216" s="147"/>
      <c r="AT216" s="142" t="s">
        <v>120</v>
      </c>
      <c r="AU216" s="142" t="s">
        <v>80</v>
      </c>
      <c r="AV216" s="12" t="s">
        <v>80</v>
      </c>
      <c r="AW216" s="12" t="s">
        <v>30</v>
      </c>
      <c r="AX216" s="12" t="s">
        <v>78</v>
      </c>
      <c r="AY216" s="142" t="s">
        <v>112</v>
      </c>
    </row>
    <row r="217" spans="2:65" s="12" customFormat="1" ht="11.25">
      <c r="B217" s="140"/>
      <c r="D217" s="141" t="s">
        <v>120</v>
      </c>
      <c r="F217" s="143" t="s">
        <v>318</v>
      </c>
      <c r="H217" s="144">
        <v>7.14</v>
      </c>
      <c r="I217" s="145"/>
      <c r="L217" s="140"/>
      <c r="M217" s="146"/>
      <c r="T217" s="147"/>
      <c r="AT217" s="142" t="s">
        <v>120</v>
      </c>
      <c r="AU217" s="142" t="s">
        <v>80</v>
      </c>
      <c r="AV217" s="12" t="s">
        <v>80</v>
      </c>
      <c r="AW217" s="12" t="s">
        <v>4</v>
      </c>
      <c r="AX217" s="12" t="s">
        <v>78</v>
      </c>
      <c r="AY217" s="142" t="s">
        <v>112</v>
      </c>
    </row>
    <row r="218" spans="2:65" s="1" customFormat="1" ht="33" customHeight="1">
      <c r="B218" s="30"/>
      <c r="C218" s="126" t="s">
        <v>319</v>
      </c>
      <c r="D218" s="126" t="s">
        <v>114</v>
      </c>
      <c r="E218" s="127" t="s">
        <v>320</v>
      </c>
      <c r="F218" s="128" t="s">
        <v>321</v>
      </c>
      <c r="G218" s="129" t="s">
        <v>152</v>
      </c>
      <c r="H218" s="130">
        <v>206.3</v>
      </c>
      <c r="I218" s="131"/>
      <c r="J218" s="132">
        <f>ROUND(I218*H218,2)</f>
        <v>0</v>
      </c>
      <c r="K218" s="133"/>
      <c r="L218" s="30"/>
      <c r="M218" s="134" t="s">
        <v>1</v>
      </c>
      <c r="N218" s="135" t="s">
        <v>38</v>
      </c>
      <c r="P218" s="136">
        <f>O218*H218</f>
        <v>0</v>
      </c>
      <c r="Q218" s="136">
        <v>0.1295</v>
      </c>
      <c r="R218" s="136">
        <f>Q218*H218</f>
        <v>26.715850000000003</v>
      </c>
      <c r="S218" s="136">
        <v>0</v>
      </c>
      <c r="T218" s="137">
        <f>S218*H218</f>
        <v>0</v>
      </c>
      <c r="AR218" s="138" t="s">
        <v>118</v>
      </c>
      <c r="AT218" s="138" t="s">
        <v>114</v>
      </c>
      <c r="AU218" s="138" t="s">
        <v>80</v>
      </c>
      <c r="AY218" s="15" t="s">
        <v>112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5" t="s">
        <v>78</v>
      </c>
      <c r="BK218" s="139">
        <f>ROUND(I218*H218,2)</f>
        <v>0</v>
      </c>
      <c r="BL218" s="15" t="s">
        <v>118</v>
      </c>
      <c r="BM218" s="138" t="s">
        <v>322</v>
      </c>
    </row>
    <row r="219" spans="2:65" s="12" customFormat="1" ht="11.25">
      <c r="B219" s="140"/>
      <c r="D219" s="141" t="s">
        <v>120</v>
      </c>
      <c r="E219" s="142" t="s">
        <v>1</v>
      </c>
      <c r="F219" s="143" t="s">
        <v>323</v>
      </c>
      <c r="H219" s="144">
        <v>206.3</v>
      </c>
      <c r="I219" s="145"/>
      <c r="L219" s="140"/>
      <c r="M219" s="146"/>
      <c r="T219" s="147"/>
      <c r="AT219" s="142" t="s">
        <v>120</v>
      </c>
      <c r="AU219" s="142" t="s">
        <v>80</v>
      </c>
      <c r="AV219" s="12" t="s">
        <v>80</v>
      </c>
      <c r="AW219" s="12" t="s">
        <v>30</v>
      </c>
      <c r="AX219" s="12" t="s">
        <v>78</v>
      </c>
      <c r="AY219" s="142" t="s">
        <v>112</v>
      </c>
    </row>
    <row r="220" spans="2:65" s="1" customFormat="1" ht="16.5" customHeight="1">
      <c r="B220" s="30"/>
      <c r="C220" s="155" t="s">
        <v>324</v>
      </c>
      <c r="D220" s="155" t="s">
        <v>224</v>
      </c>
      <c r="E220" s="156" t="s">
        <v>325</v>
      </c>
      <c r="F220" s="157" t="s">
        <v>326</v>
      </c>
      <c r="G220" s="158" t="s">
        <v>152</v>
      </c>
      <c r="H220" s="159">
        <v>210.42599999999999</v>
      </c>
      <c r="I220" s="160"/>
      <c r="J220" s="161">
        <f>ROUND(I220*H220,2)</f>
        <v>0</v>
      </c>
      <c r="K220" s="162"/>
      <c r="L220" s="163"/>
      <c r="M220" s="164" t="s">
        <v>1</v>
      </c>
      <c r="N220" s="165" t="s">
        <v>38</v>
      </c>
      <c r="P220" s="136">
        <f>O220*H220</f>
        <v>0</v>
      </c>
      <c r="Q220" s="136">
        <v>4.4999999999999998E-2</v>
      </c>
      <c r="R220" s="136">
        <f>Q220*H220</f>
        <v>9.4691699999999983</v>
      </c>
      <c r="S220" s="136">
        <v>0</v>
      </c>
      <c r="T220" s="137">
        <f>S220*H220</f>
        <v>0</v>
      </c>
      <c r="AR220" s="138" t="s">
        <v>156</v>
      </c>
      <c r="AT220" s="138" t="s">
        <v>224</v>
      </c>
      <c r="AU220" s="138" t="s">
        <v>80</v>
      </c>
      <c r="AY220" s="15" t="s">
        <v>112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5" t="s">
        <v>78</v>
      </c>
      <c r="BK220" s="139">
        <f>ROUND(I220*H220,2)</f>
        <v>0</v>
      </c>
      <c r="BL220" s="15" t="s">
        <v>118</v>
      </c>
      <c r="BM220" s="138" t="s">
        <v>327</v>
      </c>
    </row>
    <row r="221" spans="2:65" s="12" customFormat="1" ht="11.25">
      <c r="B221" s="140"/>
      <c r="D221" s="141" t="s">
        <v>120</v>
      </c>
      <c r="F221" s="143" t="s">
        <v>328</v>
      </c>
      <c r="H221" s="144">
        <v>210.42599999999999</v>
      </c>
      <c r="I221" s="145"/>
      <c r="L221" s="140"/>
      <c r="M221" s="146"/>
      <c r="T221" s="147"/>
      <c r="AT221" s="142" t="s">
        <v>120</v>
      </c>
      <c r="AU221" s="142" t="s">
        <v>80</v>
      </c>
      <c r="AV221" s="12" t="s">
        <v>80</v>
      </c>
      <c r="AW221" s="12" t="s">
        <v>4</v>
      </c>
      <c r="AX221" s="12" t="s">
        <v>78</v>
      </c>
      <c r="AY221" s="142" t="s">
        <v>112</v>
      </c>
    </row>
    <row r="222" spans="2:65" s="1" customFormat="1" ht="24.2" customHeight="1">
      <c r="B222" s="30"/>
      <c r="C222" s="126" t="s">
        <v>329</v>
      </c>
      <c r="D222" s="126" t="s">
        <v>114</v>
      </c>
      <c r="E222" s="127" t="s">
        <v>330</v>
      </c>
      <c r="F222" s="128" t="s">
        <v>331</v>
      </c>
      <c r="G222" s="129" t="s">
        <v>152</v>
      </c>
      <c r="H222" s="130">
        <v>3</v>
      </c>
      <c r="I222" s="131"/>
      <c r="J222" s="132">
        <f>ROUND(I222*H222,2)</f>
        <v>0</v>
      </c>
      <c r="K222" s="133"/>
      <c r="L222" s="30"/>
      <c r="M222" s="134" t="s">
        <v>1</v>
      </c>
      <c r="N222" s="135" t="s">
        <v>38</v>
      </c>
      <c r="P222" s="136">
        <f>O222*H222</f>
        <v>0</v>
      </c>
      <c r="Q222" s="136">
        <v>0.16849</v>
      </c>
      <c r="R222" s="136">
        <f>Q222*H222</f>
        <v>0.50546999999999997</v>
      </c>
      <c r="S222" s="136">
        <v>0</v>
      </c>
      <c r="T222" s="137">
        <f>S222*H222</f>
        <v>0</v>
      </c>
      <c r="AR222" s="138" t="s">
        <v>118</v>
      </c>
      <c r="AT222" s="138" t="s">
        <v>114</v>
      </c>
      <c r="AU222" s="138" t="s">
        <v>80</v>
      </c>
      <c r="AY222" s="15" t="s">
        <v>112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5" t="s">
        <v>78</v>
      </c>
      <c r="BK222" s="139">
        <f>ROUND(I222*H222,2)</f>
        <v>0</v>
      </c>
      <c r="BL222" s="15" t="s">
        <v>118</v>
      </c>
      <c r="BM222" s="138" t="s">
        <v>332</v>
      </c>
    </row>
    <row r="223" spans="2:65" s="12" customFormat="1" ht="11.25">
      <c r="B223" s="140"/>
      <c r="D223" s="141" t="s">
        <v>120</v>
      </c>
      <c r="E223" s="142" t="s">
        <v>1</v>
      </c>
      <c r="F223" s="143" t="s">
        <v>333</v>
      </c>
      <c r="H223" s="144">
        <v>3</v>
      </c>
      <c r="I223" s="145"/>
      <c r="L223" s="140"/>
      <c r="M223" s="146"/>
      <c r="T223" s="147"/>
      <c r="AT223" s="142" t="s">
        <v>120</v>
      </c>
      <c r="AU223" s="142" t="s">
        <v>80</v>
      </c>
      <c r="AV223" s="12" t="s">
        <v>80</v>
      </c>
      <c r="AW223" s="12" t="s">
        <v>30</v>
      </c>
      <c r="AX223" s="12" t="s">
        <v>78</v>
      </c>
      <c r="AY223" s="142" t="s">
        <v>112</v>
      </c>
    </row>
    <row r="224" spans="2:65" s="1" customFormat="1" ht="24.2" customHeight="1">
      <c r="B224" s="30"/>
      <c r="C224" s="126" t="s">
        <v>334</v>
      </c>
      <c r="D224" s="126" t="s">
        <v>114</v>
      </c>
      <c r="E224" s="127" t="s">
        <v>335</v>
      </c>
      <c r="F224" s="128" t="s">
        <v>336</v>
      </c>
      <c r="G224" s="129" t="s">
        <v>173</v>
      </c>
      <c r="H224" s="130">
        <v>19.018999999999998</v>
      </c>
      <c r="I224" s="131"/>
      <c r="J224" s="132">
        <f>ROUND(I224*H224,2)</f>
        <v>0</v>
      </c>
      <c r="K224" s="133"/>
      <c r="L224" s="30"/>
      <c r="M224" s="134" t="s">
        <v>1</v>
      </c>
      <c r="N224" s="135" t="s">
        <v>38</v>
      </c>
      <c r="P224" s="136">
        <f>O224*H224</f>
        <v>0</v>
      </c>
      <c r="Q224" s="136">
        <v>2.2563399999999998</v>
      </c>
      <c r="R224" s="136">
        <f>Q224*H224</f>
        <v>42.91333045999999</v>
      </c>
      <c r="S224" s="136">
        <v>0</v>
      </c>
      <c r="T224" s="137">
        <f>S224*H224</f>
        <v>0</v>
      </c>
      <c r="AR224" s="138" t="s">
        <v>118</v>
      </c>
      <c r="AT224" s="138" t="s">
        <v>114</v>
      </c>
      <c r="AU224" s="138" t="s">
        <v>80</v>
      </c>
      <c r="AY224" s="15" t="s">
        <v>112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5" t="s">
        <v>78</v>
      </c>
      <c r="BK224" s="139">
        <f>ROUND(I224*H224,2)</f>
        <v>0</v>
      </c>
      <c r="BL224" s="15" t="s">
        <v>118</v>
      </c>
      <c r="BM224" s="138" t="s">
        <v>337</v>
      </c>
    </row>
    <row r="225" spans="2:65" s="12" customFormat="1" ht="11.25">
      <c r="B225" s="140"/>
      <c r="D225" s="141" t="s">
        <v>120</v>
      </c>
      <c r="E225" s="142" t="s">
        <v>1</v>
      </c>
      <c r="F225" s="143" t="s">
        <v>338</v>
      </c>
      <c r="H225" s="144">
        <v>19.018999999999998</v>
      </c>
      <c r="I225" s="145"/>
      <c r="L225" s="140"/>
      <c r="M225" s="146"/>
      <c r="T225" s="147"/>
      <c r="AT225" s="142" t="s">
        <v>120</v>
      </c>
      <c r="AU225" s="142" t="s">
        <v>80</v>
      </c>
      <c r="AV225" s="12" t="s">
        <v>80</v>
      </c>
      <c r="AW225" s="12" t="s">
        <v>30</v>
      </c>
      <c r="AX225" s="12" t="s">
        <v>78</v>
      </c>
      <c r="AY225" s="142" t="s">
        <v>112</v>
      </c>
    </row>
    <row r="226" spans="2:65" s="1" customFormat="1" ht="24.2" customHeight="1">
      <c r="B226" s="30"/>
      <c r="C226" s="126" t="s">
        <v>339</v>
      </c>
      <c r="D226" s="126" t="s">
        <v>114</v>
      </c>
      <c r="E226" s="127" t="s">
        <v>340</v>
      </c>
      <c r="F226" s="128" t="s">
        <v>341</v>
      </c>
      <c r="G226" s="129" t="s">
        <v>152</v>
      </c>
      <c r="H226" s="130">
        <v>104.5</v>
      </c>
      <c r="I226" s="131"/>
      <c r="J226" s="132">
        <f>ROUND(I226*H226,2)</f>
        <v>0</v>
      </c>
      <c r="K226" s="133"/>
      <c r="L226" s="30"/>
      <c r="M226" s="134" t="s">
        <v>1</v>
      </c>
      <c r="N226" s="135" t="s">
        <v>38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118</v>
      </c>
      <c r="AT226" s="138" t="s">
        <v>114</v>
      </c>
      <c r="AU226" s="138" t="s">
        <v>80</v>
      </c>
      <c r="AY226" s="15" t="s">
        <v>112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5" t="s">
        <v>78</v>
      </c>
      <c r="BK226" s="139">
        <f>ROUND(I226*H226,2)</f>
        <v>0</v>
      </c>
      <c r="BL226" s="15" t="s">
        <v>118</v>
      </c>
      <c r="BM226" s="138" t="s">
        <v>342</v>
      </c>
    </row>
    <row r="227" spans="2:65" s="12" customFormat="1" ht="11.25">
      <c r="B227" s="140"/>
      <c r="D227" s="141" t="s">
        <v>120</v>
      </c>
      <c r="E227" s="142" t="s">
        <v>1</v>
      </c>
      <c r="F227" s="143" t="s">
        <v>343</v>
      </c>
      <c r="H227" s="144">
        <v>104.5</v>
      </c>
      <c r="I227" s="145"/>
      <c r="L227" s="140"/>
      <c r="M227" s="146"/>
      <c r="T227" s="147"/>
      <c r="AT227" s="142" t="s">
        <v>120</v>
      </c>
      <c r="AU227" s="142" t="s">
        <v>80</v>
      </c>
      <c r="AV227" s="12" t="s">
        <v>80</v>
      </c>
      <c r="AW227" s="12" t="s">
        <v>30</v>
      </c>
      <c r="AX227" s="12" t="s">
        <v>78</v>
      </c>
      <c r="AY227" s="142" t="s">
        <v>112</v>
      </c>
    </row>
    <row r="228" spans="2:65" s="1" customFormat="1" ht="24.2" customHeight="1">
      <c r="B228" s="30"/>
      <c r="C228" s="126" t="s">
        <v>344</v>
      </c>
      <c r="D228" s="126" t="s">
        <v>114</v>
      </c>
      <c r="E228" s="127" t="s">
        <v>345</v>
      </c>
      <c r="F228" s="128" t="s">
        <v>346</v>
      </c>
      <c r="G228" s="129" t="s">
        <v>152</v>
      </c>
      <c r="H228" s="130">
        <v>104.5</v>
      </c>
      <c r="I228" s="131"/>
      <c r="J228" s="132">
        <f>ROUND(I228*H228,2)</f>
        <v>0</v>
      </c>
      <c r="K228" s="133"/>
      <c r="L228" s="30"/>
      <c r="M228" s="134" t="s">
        <v>1</v>
      </c>
      <c r="N228" s="135" t="s">
        <v>38</v>
      </c>
      <c r="P228" s="136">
        <f>O228*H228</f>
        <v>0</v>
      </c>
      <c r="Q228" s="136">
        <v>5.0000000000000002E-5</v>
      </c>
      <c r="R228" s="136">
        <f>Q228*H228</f>
        <v>5.2250000000000005E-3</v>
      </c>
      <c r="S228" s="136">
        <v>0</v>
      </c>
      <c r="T228" s="137">
        <f>S228*H228</f>
        <v>0</v>
      </c>
      <c r="AR228" s="138" t="s">
        <v>118</v>
      </c>
      <c r="AT228" s="138" t="s">
        <v>114</v>
      </c>
      <c r="AU228" s="138" t="s">
        <v>80</v>
      </c>
      <c r="AY228" s="15" t="s">
        <v>112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5" t="s">
        <v>78</v>
      </c>
      <c r="BK228" s="139">
        <f>ROUND(I228*H228,2)</f>
        <v>0</v>
      </c>
      <c r="BL228" s="15" t="s">
        <v>118</v>
      </c>
      <c r="BM228" s="138" t="s">
        <v>347</v>
      </c>
    </row>
    <row r="229" spans="2:65" s="1" customFormat="1" ht="16.5" customHeight="1">
      <c r="B229" s="30"/>
      <c r="C229" s="126" t="s">
        <v>348</v>
      </c>
      <c r="D229" s="126" t="s">
        <v>114</v>
      </c>
      <c r="E229" s="127" t="s">
        <v>349</v>
      </c>
      <c r="F229" s="128" t="s">
        <v>350</v>
      </c>
      <c r="G229" s="129" t="s">
        <v>152</v>
      </c>
      <c r="H229" s="130">
        <v>104.5</v>
      </c>
      <c r="I229" s="131"/>
      <c r="J229" s="132">
        <f>ROUND(I229*H229,2)</f>
        <v>0</v>
      </c>
      <c r="K229" s="133"/>
      <c r="L229" s="30"/>
      <c r="M229" s="134" t="s">
        <v>1</v>
      </c>
      <c r="N229" s="135" t="s">
        <v>38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118</v>
      </c>
      <c r="AT229" s="138" t="s">
        <v>114</v>
      </c>
      <c r="AU229" s="138" t="s">
        <v>80</v>
      </c>
      <c r="AY229" s="15" t="s">
        <v>112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5" t="s">
        <v>78</v>
      </c>
      <c r="BK229" s="139">
        <f>ROUND(I229*H229,2)</f>
        <v>0</v>
      </c>
      <c r="BL229" s="15" t="s">
        <v>118</v>
      </c>
      <c r="BM229" s="138" t="s">
        <v>351</v>
      </c>
    </row>
    <row r="230" spans="2:65" s="1" customFormat="1" ht="24.2" customHeight="1">
      <c r="B230" s="30"/>
      <c r="C230" s="126" t="s">
        <v>352</v>
      </c>
      <c r="D230" s="126" t="s">
        <v>114</v>
      </c>
      <c r="E230" s="127" t="s">
        <v>353</v>
      </c>
      <c r="F230" s="128" t="s">
        <v>354</v>
      </c>
      <c r="G230" s="129" t="s">
        <v>126</v>
      </c>
      <c r="H230" s="130">
        <v>1</v>
      </c>
      <c r="I230" s="131"/>
      <c r="J230" s="132">
        <f>ROUND(I230*H230,2)</f>
        <v>0</v>
      </c>
      <c r="K230" s="133"/>
      <c r="L230" s="30"/>
      <c r="M230" s="134" t="s">
        <v>1</v>
      </c>
      <c r="N230" s="135" t="s">
        <v>38</v>
      </c>
      <c r="P230" s="136">
        <f>O230*H230</f>
        <v>0</v>
      </c>
      <c r="Q230" s="136">
        <v>0</v>
      </c>
      <c r="R230" s="136">
        <f>Q230*H230</f>
        <v>0</v>
      </c>
      <c r="S230" s="136">
        <v>8.2000000000000003E-2</v>
      </c>
      <c r="T230" s="137">
        <f>S230*H230</f>
        <v>8.2000000000000003E-2</v>
      </c>
      <c r="AR230" s="138" t="s">
        <v>118</v>
      </c>
      <c r="AT230" s="138" t="s">
        <v>114</v>
      </c>
      <c r="AU230" s="138" t="s">
        <v>80</v>
      </c>
      <c r="AY230" s="15" t="s">
        <v>112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5" t="s">
        <v>78</v>
      </c>
      <c r="BK230" s="139">
        <f>ROUND(I230*H230,2)</f>
        <v>0</v>
      </c>
      <c r="BL230" s="15" t="s">
        <v>118</v>
      </c>
      <c r="BM230" s="138" t="s">
        <v>355</v>
      </c>
    </row>
    <row r="231" spans="2:65" s="1" customFormat="1" ht="24.2" customHeight="1">
      <c r="B231" s="30"/>
      <c r="C231" s="126" t="s">
        <v>356</v>
      </c>
      <c r="D231" s="126" t="s">
        <v>114</v>
      </c>
      <c r="E231" s="127" t="s">
        <v>357</v>
      </c>
      <c r="F231" s="128" t="s">
        <v>358</v>
      </c>
      <c r="G231" s="129" t="s">
        <v>152</v>
      </c>
      <c r="H231" s="130">
        <v>111.6</v>
      </c>
      <c r="I231" s="131"/>
      <c r="J231" s="132">
        <f>ROUND(I231*H231,2)</f>
        <v>0</v>
      </c>
      <c r="K231" s="133"/>
      <c r="L231" s="30"/>
      <c r="M231" s="134" t="s">
        <v>1</v>
      </c>
      <c r="N231" s="135" t="s">
        <v>38</v>
      </c>
      <c r="P231" s="136">
        <f>O231*H231</f>
        <v>0</v>
      </c>
      <c r="Q231" s="136">
        <v>0</v>
      </c>
      <c r="R231" s="136">
        <f>Q231*H231</f>
        <v>0</v>
      </c>
      <c r="S231" s="136">
        <v>0.112</v>
      </c>
      <c r="T231" s="137">
        <f>S231*H231</f>
        <v>12.4992</v>
      </c>
      <c r="AR231" s="138" t="s">
        <v>118</v>
      </c>
      <c r="AT231" s="138" t="s">
        <v>114</v>
      </c>
      <c r="AU231" s="138" t="s">
        <v>80</v>
      </c>
      <c r="AY231" s="15" t="s">
        <v>112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5" t="s">
        <v>78</v>
      </c>
      <c r="BK231" s="139">
        <f>ROUND(I231*H231,2)</f>
        <v>0</v>
      </c>
      <c r="BL231" s="15" t="s">
        <v>118</v>
      </c>
      <c r="BM231" s="138" t="s">
        <v>359</v>
      </c>
    </row>
    <row r="232" spans="2:65" s="1" customFormat="1" ht="24.2" customHeight="1">
      <c r="B232" s="30"/>
      <c r="C232" s="126" t="s">
        <v>360</v>
      </c>
      <c r="D232" s="126" t="s">
        <v>114</v>
      </c>
      <c r="E232" s="127" t="s">
        <v>361</v>
      </c>
      <c r="F232" s="128" t="s">
        <v>362</v>
      </c>
      <c r="G232" s="129" t="s">
        <v>126</v>
      </c>
      <c r="H232" s="130">
        <v>4</v>
      </c>
      <c r="I232" s="131"/>
      <c r="J232" s="132">
        <f>ROUND(I232*H232,2)</f>
        <v>0</v>
      </c>
      <c r="K232" s="133"/>
      <c r="L232" s="30"/>
      <c r="M232" s="134" t="s">
        <v>1</v>
      </c>
      <c r="N232" s="135" t="s">
        <v>38</v>
      </c>
      <c r="P232" s="136">
        <f>O232*H232</f>
        <v>0</v>
      </c>
      <c r="Q232" s="136">
        <v>0</v>
      </c>
      <c r="R232" s="136">
        <f>Q232*H232</f>
        <v>0</v>
      </c>
      <c r="S232" s="136">
        <v>4.4999999999999998E-2</v>
      </c>
      <c r="T232" s="137">
        <f>S232*H232</f>
        <v>0.18</v>
      </c>
      <c r="AR232" s="138" t="s">
        <v>118</v>
      </c>
      <c r="AT232" s="138" t="s">
        <v>114</v>
      </c>
      <c r="AU232" s="138" t="s">
        <v>80</v>
      </c>
      <c r="AY232" s="15" t="s">
        <v>112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5" t="s">
        <v>78</v>
      </c>
      <c r="BK232" s="139">
        <f>ROUND(I232*H232,2)</f>
        <v>0</v>
      </c>
      <c r="BL232" s="15" t="s">
        <v>118</v>
      </c>
      <c r="BM232" s="138" t="s">
        <v>363</v>
      </c>
    </row>
    <row r="233" spans="2:65" s="12" customFormat="1" ht="11.25">
      <c r="B233" s="140"/>
      <c r="D233" s="141" t="s">
        <v>120</v>
      </c>
      <c r="E233" s="142" t="s">
        <v>1</v>
      </c>
      <c r="F233" s="143" t="s">
        <v>364</v>
      </c>
      <c r="H233" s="144">
        <v>4</v>
      </c>
      <c r="I233" s="145"/>
      <c r="L233" s="140"/>
      <c r="M233" s="146"/>
      <c r="T233" s="147"/>
      <c r="AT233" s="142" t="s">
        <v>120</v>
      </c>
      <c r="AU233" s="142" t="s">
        <v>80</v>
      </c>
      <c r="AV233" s="12" t="s">
        <v>80</v>
      </c>
      <c r="AW233" s="12" t="s">
        <v>30</v>
      </c>
      <c r="AX233" s="12" t="s">
        <v>78</v>
      </c>
      <c r="AY233" s="142" t="s">
        <v>112</v>
      </c>
    </row>
    <row r="234" spans="2:65" s="11" customFormat="1" ht="22.9" customHeight="1">
      <c r="B234" s="114"/>
      <c r="D234" s="115" t="s">
        <v>72</v>
      </c>
      <c r="E234" s="124" t="s">
        <v>365</v>
      </c>
      <c r="F234" s="124" t="s">
        <v>366</v>
      </c>
      <c r="I234" s="117"/>
      <c r="J234" s="125">
        <f>BK234</f>
        <v>0</v>
      </c>
      <c r="L234" s="114"/>
      <c r="M234" s="119"/>
      <c r="P234" s="120">
        <f>SUM(P235:P243)</f>
        <v>0</v>
      </c>
      <c r="R234" s="120">
        <f>SUM(R235:R243)</f>
        <v>0</v>
      </c>
      <c r="T234" s="121">
        <f>SUM(T235:T243)</f>
        <v>0</v>
      </c>
      <c r="AR234" s="115" t="s">
        <v>78</v>
      </c>
      <c r="AT234" s="122" t="s">
        <v>72</v>
      </c>
      <c r="AU234" s="122" t="s">
        <v>78</v>
      </c>
      <c r="AY234" s="115" t="s">
        <v>112</v>
      </c>
      <c r="BK234" s="123">
        <f>SUM(BK235:BK243)</f>
        <v>0</v>
      </c>
    </row>
    <row r="235" spans="2:65" s="1" customFormat="1" ht="21.75" customHeight="1">
      <c r="B235" s="30"/>
      <c r="C235" s="126" t="s">
        <v>367</v>
      </c>
      <c r="D235" s="126" t="s">
        <v>114</v>
      </c>
      <c r="E235" s="127" t="s">
        <v>368</v>
      </c>
      <c r="F235" s="128" t="s">
        <v>369</v>
      </c>
      <c r="G235" s="129" t="s">
        <v>200</v>
      </c>
      <c r="H235" s="130">
        <v>472.19600000000003</v>
      </c>
      <c r="I235" s="131"/>
      <c r="J235" s="132">
        <f>ROUND(I235*H235,2)</f>
        <v>0</v>
      </c>
      <c r="K235" s="133"/>
      <c r="L235" s="30"/>
      <c r="M235" s="134" t="s">
        <v>1</v>
      </c>
      <c r="N235" s="135" t="s">
        <v>38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118</v>
      </c>
      <c r="AT235" s="138" t="s">
        <v>114</v>
      </c>
      <c r="AU235" s="138" t="s">
        <v>80</v>
      </c>
      <c r="AY235" s="15" t="s">
        <v>112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5" t="s">
        <v>78</v>
      </c>
      <c r="BK235" s="139">
        <f>ROUND(I235*H235,2)</f>
        <v>0</v>
      </c>
      <c r="BL235" s="15" t="s">
        <v>118</v>
      </c>
      <c r="BM235" s="138" t="s">
        <v>370</v>
      </c>
    </row>
    <row r="236" spans="2:65" s="1" customFormat="1" ht="24.2" customHeight="1">
      <c r="B236" s="30"/>
      <c r="C236" s="126" t="s">
        <v>371</v>
      </c>
      <c r="D236" s="126" t="s">
        <v>114</v>
      </c>
      <c r="E236" s="127" t="s">
        <v>372</v>
      </c>
      <c r="F236" s="128" t="s">
        <v>373</v>
      </c>
      <c r="G236" s="129" t="s">
        <v>200</v>
      </c>
      <c r="H236" s="130">
        <v>8027.3320000000003</v>
      </c>
      <c r="I236" s="131"/>
      <c r="J236" s="132">
        <f>ROUND(I236*H236,2)</f>
        <v>0</v>
      </c>
      <c r="K236" s="133"/>
      <c r="L236" s="30"/>
      <c r="M236" s="134" t="s">
        <v>1</v>
      </c>
      <c r="N236" s="135" t="s">
        <v>38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118</v>
      </c>
      <c r="AT236" s="138" t="s">
        <v>114</v>
      </c>
      <c r="AU236" s="138" t="s">
        <v>80</v>
      </c>
      <c r="AY236" s="15" t="s">
        <v>112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5" t="s">
        <v>78</v>
      </c>
      <c r="BK236" s="139">
        <f>ROUND(I236*H236,2)</f>
        <v>0</v>
      </c>
      <c r="BL236" s="15" t="s">
        <v>118</v>
      </c>
      <c r="BM236" s="138" t="s">
        <v>374</v>
      </c>
    </row>
    <row r="237" spans="2:65" s="12" customFormat="1" ht="11.25">
      <c r="B237" s="140"/>
      <c r="D237" s="141" t="s">
        <v>120</v>
      </c>
      <c r="F237" s="143" t="s">
        <v>375</v>
      </c>
      <c r="H237" s="144">
        <v>8027.3320000000003</v>
      </c>
      <c r="I237" s="145"/>
      <c r="L237" s="140"/>
      <c r="M237" s="146"/>
      <c r="T237" s="147"/>
      <c r="AT237" s="142" t="s">
        <v>120</v>
      </c>
      <c r="AU237" s="142" t="s">
        <v>80</v>
      </c>
      <c r="AV237" s="12" t="s">
        <v>80</v>
      </c>
      <c r="AW237" s="12" t="s">
        <v>4</v>
      </c>
      <c r="AX237" s="12" t="s">
        <v>78</v>
      </c>
      <c r="AY237" s="142" t="s">
        <v>112</v>
      </c>
    </row>
    <row r="238" spans="2:65" s="1" customFormat="1" ht="37.9" customHeight="1">
      <c r="B238" s="30"/>
      <c r="C238" s="126" t="s">
        <v>376</v>
      </c>
      <c r="D238" s="126" t="s">
        <v>114</v>
      </c>
      <c r="E238" s="127" t="s">
        <v>377</v>
      </c>
      <c r="F238" s="128" t="s">
        <v>378</v>
      </c>
      <c r="G238" s="129" t="s">
        <v>200</v>
      </c>
      <c r="H238" s="130">
        <v>77.37</v>
      </c>
      <c r="I238" s="131"/>
      <c r="J238" s="132">
        <f>ROUND(I238*H238,2)</f>
        <v>0</v>
      </c>
      <c r="K238" s="133"/>
      <c r="L238" s="30"/>
      <c r="M238" s="134" t="s">
        <v>1</v>
      </c>
      <c r="N238" s="135" t="s">
        <v>38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118</v>
      </c>
      <c r="AT238" s="138" t="s">
        <v>114</v>
      </c>
      <c r="AU238" s="138" t="s">
        <v>80</v>
      </c>
      <c r="AY238" s="15" t="s">
        <v>112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5" t="s">
        <v>78</v>
      </c>
      <c r="BK238" s="139">
        <f>ROUND(I238*H238,2)</f>
        <v>0</v>
      </c>
      <c r="BL238" s="15" t="s">
        <v>118</v>
      </c>
      <c r="BM238" s="138" t="s">
        <v>379</v>
      </c>
    </row>
    <row r="239" spans="2:65" s="12" customFormat="1" ht="11.25">
      <c r="B239" s="140"/>
      <c r="D239" s="141" t="s">
        <v>120</v>
      </c>
      <c r="E239" s="142" t="s">
        <v>1</v>
      </c>
      <c r="F239" s="143" t="s">
        <v>380</v>
      </c>
      <c r="H239" s="144">
        <v>77.37</v>
      </c>
      <c r="I239" s="145"/>
      <c r="L239" s="140"/>
      <c r="M239" s="146"/>
      <c r="T239" s="147"/>
      <c r="AT239" s="142" t="s">
        <v>120</v>
      </c>
      <c r="AU239" s="142" t="s">
        <v>80</v>
      </c>
      <c r="AV239" s="12" t="s">
        <v>80</v>
      </c>
      <c r="AW239" s="12" t="s">
        <v>30</v>
      </c>
      <c r="AX239" s="12" t="s">
        <v>78</v>
      </c>
      <c r="AY239" s="142" t="s">
        <v>112</v>
      </c>
    </row>
    <row r="240" spans="2:65" s="1" customFormat="1" ht="44.25" customHeight="1">
      <c r="B240" s="30"/>
      <c r="C240" s="126" t="s">
        <v>381</v>
      </c>
      <c r="D240" s="126" t="s">
        <v>114</v>
      </c>
      <c r="E240" s="127" t="s">
        <v>382</v>
      </c>
      <c r="F240" s="128" t="s">
        <v>383</v>
      </c>
      <c r="G240" s="129" t="s">
        <v>200</v>
      </c>
      <c r="H240" s="130">
        <v>242.57900000000001</v>
      </c>
      <c r="I240" s="131"/>
      <c r="J240" s="132">
        <f>ROUND(I240*H240,2)</f>
        <v>0</v>
      </c>
      <c r="K240" s="133"/>
      <c r="L240" s="30"/>
      <c r="M240" s="134" t="s">
        <v>1</v>
      </c>
      <c r="N240" s="135" t="s">
        <v>38</v>
      </c>
      <c r="P240" s="136">
        <f>O240*H240</f>
        <v>0</v>
      </c>
      <c r="Q240" s="136">
        <v>0</v>
      </c>
      <c r="R240" s="136">
        <f>Q240*H240</f>
        <v>0</v>
      </c>
      <c r="S240" s="136">
        <v>0</v>
      </c>
      <c r="T240" s="137">
        <f>S240*H240</f>
        <v>0</v>
      </c>
      <c r="AR240" s="138" t="s">
        <v>118</v>
      </c>
      <c r="AT240" s="138" t="s">
        <v>114</v>
      </c>
      <c r="AU240" s="138" t="s">
        <v>80</v>
      </c>
      <c r="AY240" s="15" t="s">
        <v>112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5" t="s">
        <v>78</v>
      </c>
      <c r="BK240" s="139">
        <f>ROUND(I240*H240,2)</f>
        <v>0</v>
      </c>
      <c r="BL240" s="15" t="s">
        <v>118</v>
      </c>
      <c r="BM240" s="138" t="s">
        <v>384</v>
      </c>
    </row>
    <row r="241" spans="2:65" s="12" customFormat="1" ht="11.25">
      <c r="B241" s="140"/>
      <c r="D241" s="141" t="s">
        <v>120</v>
      </c>
      <c r="E241" s="142" t="s">
        <v>1</v>
      </c>
      <c r="F241" s="143" t="s">
        <v>385</v>
      </c>
      <c r="H241" s="144">
        <v>242.57900000000001</v>
      </c>
      <c r="I241" s="145"/>
      <c r="L241" s="140"/>
      <c r="M241" s="146"/>
      <c r="T241" s="147"/>
      <c r="AT241" s="142" t="s">
        <v>120</v>
      </c>
      <c r="AU241" s="142" t="s">
        <v>80</v>
      </c>
      <c r="AV241" s="12" t="s">
        <v>80</v>
      </c>
      <c r="AW241" s="12" t="s">
        <v>30</v>
      </c>
      <c r="AX241" s="12" t="s">
        <v>78</v>
      </c>
      <c r="AY241" s="142" t="s">
        <v>112</v>
      </c>
    </row>
    <row r="242" spans="2:65" s="1" customFormat="1" ht="44.25" customHeight="1">
      <c r="B242" s="30"/>
      <c r="C242" s="126" t="s">
        <v>386</v>
      </c>
      <c r="D242" s="126" t="s">
        <v>114</v>
      </c>
      <c r="E242" s="127" t="s">
        <v>387</v>
      </c>
      <c r="F242" s="128" t="s">
        <v>388</v>
      </c>
      <c r="G242" s="129" t="s">
        <v>200</v>
      </c>
      <c r="H242" s="130">
        <v>151.37799999999999</v>
      </c>
      <c r="I242" s="131"/>
      <c r="J242" s="132">
        <f>ROUND(I242*H242,2)</f>
        <v>0</v>
      </c>
      <c r="K242" s="133"/>
      <c r="L242" s="30"/>
      <c r="M242" s="134" t="s">
        <v>1</v>
      </c>
      <c r="N242" s="135" t="s">
        <v>38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118</v>
      </c>
      <c r="AT242" s="138" t="s">
        <v>114</v>
      </c>
      <c r="AU242" s="138" t="s">
        <v>80</v>
      </c>
      <c r="AY242" s="15" t="s">
        <v>112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5" t="s">
        <v>78</v>
      </c>
      <c r="BK242" s="139">
        <f>ROUND(I242*H242,2)</f>
        <v>0</v>
      </c>
      <c r="BL242" s="15" t="s">
        <v>118</v>
      </c>
      <c r="BM242" s="138" t="s">
        <v>389</v>
      </c>
    </row>
    <row r="243" spans="2:65" s="12" customFormat="1" ht="11.25">
      <c r="B243" s="140"/>
      <c r="D243" s="141" t="s">
        <v>120</v>
      </c>
      <c r="E243" s="142" t="s">
        <v>1</v>
      </c>
      <c r="F243" s="143" t="s">
        <v>390</v>
      </c>
      <c r="H243" s="144">
        <v>151.37799999999999</v>
      </c>
      <c r="I243" s="145"/>
      <c r="L243" s="140"/>
      <c r="M243" s="146"/>
      <c r="T243" s="147"/>
      <c r="AT243" s="142" t="s">
        <v>120</v>
      </c>
      <c r="AU243" s="142" t="s">
        <v>80</v>
      </c>
      <c r="AV243" s="12" t="s">
        <v>80</v>
      </c>
      <c r="AW243" s="12" t="s">
        <v>30</v>
      </c>
      <c r="AX243" s="12" t="s">
        <v>78</v>
      </c>
      <c r="AY243" s="142" t="s">
        <v>112</v>
      </c>
    </row>
    <row r="244" spans="2:65" s="11" customFormat="1" ht="22.9" customHeight="1">
      <c r="B244" s="114"/>
      <c r="D244" s="115" t="s">
        <v>72</v>
      </c>
      <c r="E244" s="124" t="s">
        <v>391</v>
      </c>
      <c r="F244" s="124" t="s">
        <v>392</v>
      </c>
      <c r="I244" s="117"/>
      <c r="J244" s="125">
        <f>BK244</f>
        <v>0</v>
      </c>
      <c r="L244" s="114"/>
      <c r="M244" s="119"/>
      <c r="P244" s="120">
        <f>P245</f>
        <v>0</v>
      </c>
      <c r="R244" s="120">
        <f>R245</f>
        <v>0</v>
      </c>
      <c r="T244" s="121">
        <f>T245</f>
        <v>0</v>
      </c>
      <c r="AR244" s="115" t="s">
        <v>78</v>
      </c>
      <c r="AT244" s="122" t="s">
        <v>72</v>
      </c>
      <c r="AU244" s="122" t="s">
        <v>78</v>
      </c>
      <c r="AY244" s="115" t="s">
        <v>112</v>
      </c>
      <c r="BK244" s="123">
        <f>BK245</f>
        <v>0</v>
      </c>
    </row>
    <row r="245" spans="2:65" s="1" customFormat="1" ht="24.2" customHeight="1">
      <c r="B245" s="30"/>
      <c r="C245" s="126" t="s">
        <v>393</v>
      </c>
      <c r="D245" s="126" t="s">
        <v>114</v>
      </c>
      <c r="E245" s="127" t="s">
        <v>394</v>
      </c>
      <c r="F245" s="128" t="s">
        <v>395</v>
      </c>
      <c r="G245" s="129" t="s">
        <v>200</v>
      </c>
      <c r="H245" s="130">
        <v>522.00300000000004</v>
      </c>
      <c r="I245" s="131"/>
      <c r="J245" s="132">
        <f>ROUND(I245*H245,2)</f>
        <v>0</v>
      </c>
      <c r="K245" s="133"/>
      <c r="L245" s="30"/>
      <c r="M245" s="134" t="s">
        <v>1</v>
      </c>
      <c r="N245" s="135" t="s">
        <v>38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118</v>
      </c>
      <c r="AT245" s="138" t="s">
        <v>114</v>
      </c>
      <c r="AU245" s="138" t="s">
        <v>80</v>
      </c>
      <c r="AY245" s="15" t="s">
        <v>112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5" t="s">
        <v>78</v>
      </c>
      <c r="BK245" s="139">
        <f>ROUND(I245*H245,2)</f>
        <v>0</v>
      </c>
      <c r="BL245" s="15" t="s">
        <v>118</v>
      </c>
      <c r="BM245" s="138" t="s">
        <v>396</v>
      </c>
    </row>
    <row r="246" spans="2:65" s="11" customFormat="1" ht="25.9" customHeight="1">
      <c r="B246" s="114"/>
      <c r="D246" s="115" t="s">
        <v>72</v>
      </c>
      <c r="E246" s="116" t="s">
        <v>397</v>
      </c>
      <c r="F246" s="116" t="s">
        <v>398</v>
      </c>
      <c r="I246" s="117"/>
      <c r="J246" s="118">
        <f>BK246</f>
        <v>0</v>
      </c>
      <c r="L246" s="114"/>
      <c r="M246" s="119"/>
      <c r="P246" s="120">
        <f>P247</f>
        <v>0</v>
      </c>
      <c r="R246" s="120">
        <f>R247</f>
        <v>2.4000000000000002E-3</v>
      </c>
      <c r="T246" s="121">
        <f>T247</f>
        <v>0</v>
      </c>
      <c r="AR246" s="115" t="s">
        <v>80</v>
      </c>
      <c r="AT246" s="122" t="s">
        <v>72</v>
      </c>
      <c r="AU246" s="122" t="s">
        <v>73</v>
      </c>
      <c r="AY246" s="115" t="s">
        <v>112</v>
      </c>
      <c r="BK246" s="123">
        <f>BK247</f>
        <v>0</v>
      </c>
    </row>
    <row r="247" spans="2:65" s="11" customFormat="1" ht="22.9" customHeight="1">
      <c r="B247" s="114"/>
      <c r="D247" s="115" t="s">
        <v>72</v>
      </c>
      <c r="E247" s="124" t="s">
        <v>399</v>
      </c>
      <c r="F247" s="124" t="s">
        <v>400</v>
      </c>
      <c r="I247" s="117"/>
      <c r="J247" s="125">
        <f>BK247</f>
        <v>0</v>
      </c>
      <c r="L247" s="114"/>
      <c r="M247" s="119"/>
      <c r="P247" s="120">
        <f>SUM(P248:P249)</f>
        <v>0</v>
      </c>
      <c r="R247" s="120">
        <f>SUM(R248:R249)</f>
        <v>2.4000000000000002E-3</v>
      </c>
      <c r="T247" s="121">
        <f>SUM(T248:T249)</f>
        <v>0</v>
      </c>
      <c r="AR247" s="115" t="s">
        <v>80</v>
      </c>
      <c r="AT247" s="122" t="s">
        <v>72</v>
      </c>
      <c r="AU247" s="122" t="s">
        <v>78</v>
      </c>
      <c r="AY247" s="115" t="s">
        <v>112</v>
      </c>
      <c r="BK247" s="123">
        <f>SUM(BK248:BK249)</f>
        <v>0</v>
      </c>
    </row>
    <row r="248" spans="2:65" s="1" customFormat="1" ht="24.2" customHeight="1">
      <c r="B248" s="30"/>
      <c r="C248" s="126" t="s">
        <v>401</v>
      </c>
      <c r="D248" s="126" t="s">
        <v>114</v>
      </c>
      <c r="E248" s="127" t="s">
        <v>402</v>
      </c>
      <c r="F248" s="128" t="s">
        <v>403</v>
      </c>
      <c r="G248" s="129" t="s">
        <v>404</v>
      </c>
      <c r="H248" s="130">
        <v>40</v>
      </c>
      <c r="I248" s="131"/>
      <c r="J248" s="132">
        <f>ROUND(I248*H248,2)</f>
        <v>0</v>
      </c>
      <c r="K248" s="133"/>
      <c r="L248" s="30"/>
      <c r="M248" s="134" t="s">
        <v>1</v>
      </c>
      <c r="N248" s="135" t="s">
        <v>38</v>
      </c>
      <c r="P248" s="136">
        <f>O248*H248</f>
        <v>0</v>
      </c>
      <c r="Q248" s="136">
        <v>6.0000000000000002E-5</v>
      </c>
      <c r="R248" s="136">
        <f>Q248*H248</f>
        <v>2.4000000000000002E-3</v>
      </c>
      <c r="S248" s="136">
        <v>0</v>
      </c>
      <c r="T248" s="137">
        <f>S248*H248</f>
        <v>0</v>
      </c>
      <c r="AR248" s="138" t="s">
        <v>203</v>
      </c>
      <c r="AT248" s="138" t="s">
        <v>114</v>
      </c>
      <c r="AU248" s="138" t="s">
        <v>80</v>
      </c>
      <c r="AY248" s="15" t="s">
        <v>112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5" t="s">
        <v>78</v>
      </c>
      <c r="BK248" s="139">
        <f>ROUND(I248*H248,2)</f>
        <v>0</v>
      </c>
      <c r="BL248" s="15" t="s">
        <v>203</v>
      </c>
      <c r="BM248" s="138" t="s">
        <v>405</v>
      </c>
    </row>
    <row r="249" spans="2:65" s="12" customFormat="1" ht="11.25">
      <c r="B249" s="140"/>
      <c r="D249" s="141" t="s">
        <v>120</v>
      </c>
      <c r="E249" s="142" t="s">
        <v>1</v>
      </c>
      <c r="F249" s="143" t="s">
        <v>406</v>
      </c>
      <c r="H249" s="144">
        <v>40</v>
      </c>
      <c r="I249" s="145"/>
      <c r="L249" s="140"/>
      <c r="M249" s="146"/>
      <c r="T249" s="147"/>
      <c r="AT249" s="142" t="s">
        <v>120</v>
      </c>
      <c r="AU249" s="142" t="s">
        <v>80</v>
      </c>
      <c r="AV249" s="12" t="s">
        <v>80</v>
      </c>
      <c r="AW249" s="12" t="s">
        <v>30</v>
      </c>
      <c r="AX249" s="12" t="s">
        <v>78</v>
      </c>
      <c r="AY249" s="142" t="s">
        <v>112</v>
      </c>
    </row>
    <row r="250" spans="2:65" s="11" customFormat="1" ht="25.9" customHeight="1">
      <c r="B250" s="114"/>
      <c r="D250" s="115" t="s">
        <v>72</v>
      </c>
      <c r="E250" s="116" t="s">
        <v>407</v>
      </c>
      <c r="F250" s="116" t="s">
        <v>408</v>
      </c>
      <c r="I250" s="117"/>
      <c r="J250" s="118">
        <f>BK250</f>
        <v>0</v>
      </c>
      <c r="L250" s="114"/>
      <c r="M250" s="119"/>
      <c r="P250" s="120">
        <f>SUM(P251:P253)</f>
        <v>0</v>
      </c>
      <c r="R250" s="120">
        <f>SUM(R251:R253)</f>
        <v>0</v>
      </c>
      <c r="T250" s="121">
        <f>SUM(T251:T253)</f>
        <v>0</v>
      </c>
      <c r="AR250" s="115" t="s">
        <v>138</v>
      </c>
      <c r="AT250" s="122" t="s">
        <v>72</v>
      </c>
      <c r="AU250" s="122" t="s">
        <v>73</v>
      </c>
      <c r="AY250" s="115" t="s">
        <v>112</v>
      </c>
      <c r="BK250" s="123">
        <f>SUM(BK251:BK253)</f>
        <v>0</v>
      </c>
    </row>
    <row r="251" spans="2:65" s="1" customFormat="1" ht="16.5" customHeight="1">
      <c r="B251" s="30"/>
      <c r="C251" s="126" t="s">
        <v>409</v>
      </c>
      <c r="D251" s="126" t="s">
        <v>114</v>
      </c>
      <c r="E251" s="127" t="s">
        <v>410</v>
      </c>
      <c r="F251" s="128" t="s">
        <v>411</v>
      </c>
      <c r="G251" s="129" t="s">
        <v>412</v>
      </c>
      <c r="H251" s="130">
        <v>1</v>
      </c>
      <c r="I251" s="131"/>
      <c r="J251" s="132">
        <f>ROUND(I251*H251,2)</f>
        <v>0</v>
      </c>
      <c r="K251" s="133"/>
      <c r="L251" s="30"/>
      <c r="M251" s="134" t="s">
        <v>1</v>
      </c>
      <c r="N251" s="135" t="s">
        <v>38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413</v>
      </c>
      <c r="AT251" s="138" t="s">
        <v>114</v>
      </c>
      <c r="AU251" s="138" t="s">
        <v>78</v>
      </c>
      <c r="AY251" s="15" t="s">
        <v>112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5" t="s">
        <v>78</v>
      </c>
      <c r="BK251" s="139">
        <f>ROUND(I251*H251,2)</f>
        <v>0</v>
      </c>
      <c r="BL251" s="15" t="s">
        <v>413</v>
      </c>
      <c r="BM251" s="138" t="s">
        <v>414</v>
      </c>
    </row>
    <row r="252" spans="2:65" s="1" customFormat="1" ht="24.2" customHeight="1">
      <c r="B252" s="30"/>
      <c r="C252" s="126" t="s">
        <v>415</v>
      </c>
      <c r="D252" s="126" t="s">
        <v>114</v>
      </c>
      <c r="E252" s="127" t="s">
        <v>416</v>
      </c>
      <c r="F252" s="128" t="s">
        <v>417</v>
      </c>
      <c r="G252" s="129" t="s">
        <v>412</v>
      </c>
      <c r="H252" s="130">
        <v>1</v>
      </c>
      <c r="I252" s="131"/>
      <c r="J252" s="132">
        <f>ROUND(I252*H252,2)</f>
        <v>0</v>
      </c>
      <c r="K252" s="133"/>
      <c r="L252" s="30"/>
      <c r="M252" s="134" t="s">
        <v>1</v>
      </c>
      <c r="N252" s="135" t="s">
        <v>38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413</v>
      </c>
      <c r="AT252" s="138" t="s">
        <v>114</v>
      </c>
      <c r="AU252" s="138" t="s">
        <v>78</v>
      </c>
      <c r="AY252" s="15" t="s">
        <v>112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5" t="s">
        <v>78</v>
      </c>
      <c r="BK252" s="139">
        <f>ROUND(I252*H252,2)</f>
        <v>0</v>
      </c>
      <c r="BL252" s="15" t="s">
        <v>413</v>
      </c>
      <c r="BM252" s="138" t="s">
        <v>418</v>
      </c>
    </row>
    <row r="253" spans="2:65" s="1" customFormat="1" ht="16.5" customHeight="1">
      <c r="B253" s="30"/>
      <c r="C253" s="126" t="s">
        <v>419</v>
      </c>
      <c r="D253" s="126" t="s">
        <v>114</v>
      </c>
      <c r="E253" s="127" t="s">
        <v>420</v>
      </c>
      <c r="F253" s="128" t="s">
        <v>421</v>
      </c>
      <c r="G253" s="129" t="s">
        <v>412</v>
      </c>
      <c r="H253" s="130">
        <v>1</v>
      </c>
      <c r="I253" s="131"/>
      <c r="J253" s="132">
        <f>ROUND(I253*H253,2)</f>
        <v>0</v>
      </c>
      <c r="K253" s="133"/>
      <c r="L253" s="30"/>
      <c r="M253" s="166" t="s">
        <v>1</v>
      </c>
      <c r="N253" s="167" t="s">
        <v>38</v>
      </c>
      <c r="O253" s="168"/>
      <c r="P253" s="169">
        <f>O253*H253</f>
        <v>0</v>
      </c>
      <c r="Q253" s="169">
        <v>0</v>
      </c>
      <c r="R253" s="169">
        <f>Q253*H253</f>
        <v>0</v>
      </c>
      <c r="S253" s="169">
        <v>0</v>
      </c>
      <c r="T253" s="170">
        <f>S253*H253</f>
        <v>0</v>
      </c>
      <c r="AR253" s="138" t="s">
        <v>413</v>
      </c>
      <c r="AT253" s="138" t="s">
        <v>114</v>
      </c>
      <c r="AU253" s="138" t="s">
        <v>78</v>
      </c>
      <c r="AY253" s="15" t="s">
        <v>112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5" t="s">
        <v>78</v>
      </c>
      <c r="BK253" s="139">
        <f>ROUND(I253*H253,2)</f>
        <v>0</v>
      </c>
      <c r="BL253" s="15" t="s">
        <v>413</v>
      </c>
      <c r="BM253" s="138" t="s">
        <v>422</v>
      </c>
    </row>
    <row r="254" spans="2:65" s="1" customFormat="1" ht="6.95" customHeight="1">
      <c r="B254" s="42"/>
      <c r="C254" s="43"/>
      <c r="D254" s="43"/>
      <c r="E254" s="43"/>
      <c r="F254" s="43"/>
      <c r="G254" s="43"/>
      <c r="H254" s="43"/>
      <c r="I254" s="43"/>
      <c r="J254" s="43"/>
      <c r="K254" s="43"/>
      <c r="L254" s="30"/>
    </row>
  </sheetData>
  <sheetProtection algorithmName="SHA-512" hashValue="YUbQUi0b7ZwG5dwvyKBJckQcJ5K24eL7LItRIiCvi44U5qSi0bwZXiXL02inxUJyyRO+LcC19lifVzL0CQraSQ==" saltValue="d8+AOthCy/Sr20hKPGaCzWF6fzoYNW7po8o6ngJ4jro2WcQaZXJuNzRyD1zSUGbYJJQR4NNJz8F2mqKZoU3CWg==" spinCount="100000" sheet="1" objects="1" scenarios="1" formatColumns="0" formatRows="0" autoFilter="0"/>
  <autoFilter ref="C121:K253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N5 - Benešov, chodník...</vt:lpstr>
      <vt:lpstr>'N5 - Benešov, chodník...'!Názvy_tisku</vt:lpstr>
      <vt:lpstr>'Rekapitulace stavby'!Názvy_tisku</vt:lpstr>
      <vt:lpstr>'N5 - Benešov, chodník...'!Oblast_tisku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2024-04-19T13:39:26Z</dcterms:created>
  <dcterms:modified xsi:type="dcterms:W3CDTF">2024-04-19T13:40:57Z</dcterms:modified>
</cp:coreProperties>
</file>